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55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1-χαρτόσ" sheetId="15" r:id="rId11"/>
    <sheet name="12-πολλαπλές" sheetId="23" r:id="rId12"/>
    <sheet name="13-ντιΜιΧο" sheetId="24" r:id="rId13"/>
    <sheet name="14-βιβλΕσ" sheetId="9" r:id="rId14"/>
    <sheet name="15-φάκελ" sheetId="8" r:id="rId15"/>
    <sheet name="16-bSymb" sheetId="22" r:id="rId16"/>
    <sheet name="17-βιβλΣυμβ" sheetId="10" r:id="rId17"/>
    <sheet name="18-εθνΠλ" sheetId="28" r:id="rId18"/>
    <sheet name="19-πολ200" sheetId="5" r:id="rId19"/>
  </sheets>
  <calcPr calcId="125725"/>
</workbook>
</file>

<file path=xl/calcChain.xml><?xml version="1.0" encoding="utf-8"?>
<calcChain xmlns="http://schemas.openxmlformats.org/spreadsheetml/2006/main">
  <c r="F4" i="4"/>
  <c r="BV6" i="24"/>
  <c r="AE4" i="5"/>
  <c r="AE5"/>
  <c r="AE3"/>
  <c r="AE6" s="1"/>
  <c r="Y6" l="1"/>
  <c r="AJ5" l="1"/>
  <c r="E5"/>
  <c r="D5"/>
  <c r="C5"/>
  <c r="A5"/>
  <c r="AJ4"/>
  <c r="E4" l="1"/>
  <c r="D4"/>
  <c r="C4"/>
  <c r="A4"/>
  <c r="AJ3"/>
  <c r="AJ6" s="1"/>
  <c r="E3"/>
  <c r="D3"/>
  <c r="C3"/>
  <c r="B3"/>
  <c r="A3"/>
  <c r="C5" i="28" l="1"/>
  <c r="B5"/>
  <c r="A5"/>
  <c r="C4"/>
  <c r="B4"/>
  <c r="A4"/>
  <c r="C3"/>
  <c r="B3"/>
  <c r="A3"/>
  <c r="S6" i="10"/>
  <c r="Q6" l="1"/>
  <c r="O6"/>
  <c r="L5" l="1"/>
  <c r="J5"/>
  <c r="H5"/>
  <c r="G5"/>
  <c r="E5"/>
  <c r="C5"/>
  <c r="A5"/>
  <c r="L4"/>
  <c r="J4"/>
  <c r="H4"/>
  <c r="G4"/>
  <c r="E4"/>
  <c r="C4"/>
  <c r="A4"/>
  <c r="L3"/>
  <c r="J3"/>
  <c r="H3"/>
  <c r="G3"/>
  <c r="E3"/>
  <c r="C3"/>
  <c r="A3"/>
  <c r="A5" i="22"/>
  <c r="A4"/>
  <c r="A3"/>
  <c r="A5" i="8"/>
  <c r="A4"/>
  <c r="A3"/>
  <c r="X6" i="9"/>
  <c r="W6"/>
  <c r="V6"/>
  <c r="U6"/>
  <c r="L6" i="10" l="1"/>
  <c r="T6" i="9"/>
  <c r="S6"/>
  <c r="M6" l="1"/>
  <c r="J6" l="1"/>
  <c r="I6"/>
  <c r="H6"/>
  <c r="G6"/>
  <c r="F6"/>
  <c r="E6"/>
  <c r="D5" l="1"/>
  <c r="C5"/>
  <c r="B5"/>
  <c r="A5"/>
  <c r="D4"/>
  <c r="C4"/>
  <c r="B4"/>
  <c r="A4"/>
  <c r="D3"/>
  <c r="C3"/>
  <c r="B3"/>
  <c r="A3"/>
  <c r="BS6" i="24"/>
  <c r="BR6"/>
  <c r="BQ6"/>
  <c r="BP6"/>
  <c r="BO6"/>
  <c r="BM6" l="1"/>
  <c r="BJ6"/>
  <c r="BI6"/>
  <c r="BH6"/>
  <c r="BG6"/>
  <c r="BF6"/>
  <c r="BE6"/>
  <c r="BD6"/>
  <c r="BC6"/>
  <c r="BA6" l="1"/>
  <c r="AZ6"/>
  <c r="AY6"/>
  <c r="AW6"/>
  <c r="AV6"/>
  <c r="AU6"/>
  <c r="AT6"/>
  <c r="AS6"/>
  <c r="AQ6"/>
  <c r="AP6"/>
  <c r="AO6"/>
  <c r="AN6"/>
  <c r="AM6"/>
  <c r="AL6"/>
  <c r="AK6"/>
  <c r="AJ6"/>
  <c r="AI6"/>
  <c r="AH6"/>
  <c r="AG6"/>
  <c r="AF6"/>
  <c r="AE6"/>
  <c r="AB6"/>
  <c r="AA6"/>
  <c r="Z6"/>
  <c r="Y6"/>
  <c r="X6"/>
  <c r="W6"/>
  <c r="V6"/>
  <c r="U6"/>
  <c r="T6"/>
  <c r="S6"/>
  <c r="R6"/>
  <c r="Q6"/>
  <c r="P6"/>
  <c r="O6"/>
  <c r="N6"/>
  <c r="M6"/>
  <c r="L6"/>
  <c r="K6"/>
  <c r="J6"/>
  <c r="BT5"/>
  <c r="BN5"/>
  <c r="BB5"/>
  <c r="AX5"/>
  <c r="AR5"/>
  <c r="AC5"/>
  <c r="I5"/>
  <c r="G5"/>
  <c r="F5"/>
  <c r="D5"/>
  <c r="B5"/>
  <c r="A5"/>
  <c r="BT4"/>
  <c r="BN4"/>
  <c r="BB4"/>
  <c r="AX4"/>
  <c r="AR4"/>
  <c r="AC4"/>
  <c r="I4"/>
  <c r="G4"/>
  <c r="F4"/>
  <c r="D4"/>
  <c r="B4"/>
  <c r="A4"/>
  <c r="BT3"/>
  <c r="BN3"/>
  <c r="BB3"/>
  <c r="BB6" s="1"/>
  <c r="AX3"/>
  <c r="AR3"/>
  <c r="AC3"/>
  <c r="AC6" s="1"/>
  <c r="I3"/>
  <c r="G3"/>
  <c r="F3"/>
  <c r="D3"/>
  <c r="B3"/>
  <c r="A3"/>
  <c r="C15" i="23"/>
  <c r="T6"/>
  <c r="S6"/>
  <c r="R6"/>
  <c r="Q6"/>
  <c r="P6"/>
  <c r="O6"/>
  <c r="N6"/>
  <c r="M6"/>
  <c r="L6"/>
  <c r="K6"/>
  <c r="J6"/>
  <c r="I6"/>
  <c r="B5"/>
  <c r="A5"/>
  <c r="B4"/>
  <c r="A4"/>
  <c r="B3"/>
  <c r="A3"/>
  <c r="AR6" i="24" l="1"/>
  <c r="AX6"/>
  <c r="BT6"/>
  <c r="BN6"/>
  <c r="BV4"/>
  <c r="Q4" i="9" s="1"/>
  <c r="G4" i="5" s="1"/>
  <c r="I6" i="24"/>
  <c r="G6"/>
  <c r="F6" s="1"/>
  <c r="BV3"/>
  <c r="D6"/>
  <c r="BV5"/>
  <c r="L6" i="15"/>
  <c r="Q3" i="9" l="1"/>
  <c r="Q5"/>
  <c r="G5" i="5" s="1"/>
  <c r="J6" i="15"/>
  <c r="I6"/>
  <c r="H6"/>
  <c r="G6"/>
  <c r="F6"/>
  <c r="E6"/>
  <c r="G3" i="5" l="1"/>
  <c r="D6" i="15"/>
  <c r="K5"/>
  <c r="C5"/>
  <c r="B5"/>
  <c r="A5"/>
  <c r="K4"/>
  <c r="C4"/>
  <c r="B4"/>
  <c r="A4"/>
  <c r="K3"/>
  <c r="K6" s="1"/>
  <c r="C3"/>
  <c r="B3"/>
  <c r="A3"/>
  <c r="A6" i="27" l="1"/>
  <c r="C5" l="1"/>
  <c r="B5"/>
  <c r="A5"/>
  <c r="C4"/>
  <c r="B4"/>
  <c r="A4"/>
  <c r="C3"/>
  <c r="B3"/>
  <c r="A3"/>
  <c r="AH6" i="26"/>
  <c r="A6"/>
  <c r="AF5" l="1"/>
  <c r="C5"/>
  <c r="D5" s="1"/>
  <c r="D5" i="27" s="1"/>
  <c r="B5" i="26"/>
  <c r="A5"/>
  <c r="AF4"/>
  <c r="AF4" i="5" s="1"/>
  <c r="C4" i="26"/>
  <c r="E4" i="27" s="1"/>
  <c r="B4" i="26"/>
  <c r="A4"/>
  <c r="C3"/>
  <c r="D3" s="1"/>
  <c r="B3"/>
  <c r="A3"/>
  <c r="Q6" i="20"/>
  <c r="O6"/>
  <c r="N6"/>
  <c r="M6"/>
  <c r="L6"/>
  <c r="K6"/>
  <c r="J6"/>
  <c r="I6"/>
  <c r="E6"/>
  <c r="P5"/>
  <c r="H5" i="24" s="1"/>
  <c r="D5" i="20"/>
  <c r="C5"/>
  <c r="B5"/>
  <c r="A5"/>
  <c r="P4"/>
  <c r="H4" i="24" s="1"/>
  <c r="D4" i="20"/>
  <c r="C4"/>
  <c r="B4"/>
  <c r="A4"/>
  <c r="P3"/>
  <c r="H3" i="24" s="1"/>
  <c r="D3" i="20"/>
  <c r="C3"/>
  <c r="B3"/>
  <c r="A3"/>
  <c r="BI6" i="4"/>
  <c r="BH6"/>
  <c r="BG6"/>
  <c r="BF6"/>
  <c r="BE6"/>
  <c r="BD6"/>
  <c r="BC6"/>
  <c r="BB6"/>
  <c r="BA6"/>
  <c r="AZ6"/>
  <c r="AY6"/>
  <c r="AX6"/>
  <c r="AW6"/>
  <c r="AV6"/>
  <c r="AU6"/>
  <c r="AT6"/>
  <c r="AS6"/>
  <c r="AR6"/>
  <c r="AQ6"/>
  <c r="AP6"/>
  <c r="AN6"/>
  <c r="AM6"/>
  <c r="AL6"/>
  <c r="AJ6"/>
  <c r="AI6"/>
  <c r="AH6"/>
  <c r="AG6"/>
  <c r="AF6"/>
  <c r="AE6"/>
  <c r="AC6"/>
  <c r="AB6"/>
  <c r="AA6"/>
  <c r="Z6"/>
  <c r="Y6"/>
  <c r="W6"/>
  <c r="U6"/>
  <c r="R6"/>
  <c r="Q6"/>
  <c r="P6"/>
  <c r="N6"/>
  <c r="M6"/>
  <c r="L6"/>
  <c r="K6"/>
  <c r="G6"/>
  <c r="F6"/>
  <c r="E6"/>
  <c r="O5"/>
  <c r="E5" i="24" s="1"/>
  <c r="D5" i="4"/>
  <c r="C5"/>
  <c r="B5"/>
  <c r="A5"/>
  <c r="O4"/>
  <c r="D4"/>
  <c r="C4"/>
  <c r="B4"/>
  <c r="A4"/>
  <c r="O3"/>
  <c r="E3" i="24" s="1"/>
  <c r="D3" i="4"/>
  <c r="C3"/>
  <c r="B3"/>
  <c r="A3"/>
  <c r="AL6" i="16"/>
  <c r="AI6"/>
  <c r="AH6"/>
  <c r="AF6"/>
  <c r="AE6"/>
  <c r="H6" i="24" l="1"/>
  <c r="H4" i="4"/>
  <c r="H6" s="1"/>
  <c r="E4" i="24"/>
  <c r="E6" s="1"/>
  <c r="D4" i="26"/>
  <c r="D4" i="27" s="1"/>
  <c r="AF6" i="26"/>
  <c r="P6" i="20"/>
  <c r="O6" i="4"/>
  <c r="E5" i="27"/>
  <c r="D3"/>
  <c r="F4"/>
  <c r="AD6" i="16"/>
  <c r="AC6"/>
  <c r="AE4" i="26" l="1"/>
  <c r="AG4" s="1"/>
  <c r="J4" i="5" s="1"/>
  <c r="K4" s="1"/>
  <c r="F3" i="27"/>
  <c r="D6" i="26"/>
  <c r="D6" i="27"/>
  <c r="AB6" i="16"/>
  <c r="AA6"/>
  <c r="Y6"/>
  <c r="X6"/>
  <c r="W6"/>
  <c r="V6"/>
  <c r="U6"/>
  <c r="T6"/>
  <c r="S6"/>
  <c r="R6"/>
  <c r="P4" i="9" l="1"/>
  <c r="E3" i="27"/>
  <c r="E6" s="1"/>
  <c r="M6" i="26"/>
  <c r="AE3"/>
  <c r="AG3" l="1"/>
  <c r="G6" i="16"/>
  <c r="F6"/>
  <c r="Q6" i="9"/>
  <c r="AN5" i="16"/>
  <c r="C5" i="24" s="1"/>
  <c r="BU5" s="1"/>
  <c r="R5" i="9" s="1"/>
  <c r="AM5" i="16"/>
  <c r="E5"/>
  <c r="I5" s="1"/>
  <c r="P5" s="1"/>
  <c r="D5"/>
  <c r="H5" s="1"/>
  <c r="C5"/>
  <c r="B5"/>
  <c r="A5"/>
  <c r="AN4"/>
  <c r="C4" i="24" s="1"/>
  <c r="BU4" s="1"/>
  <c r="R4" i="9" s="1"/>
  <c r="AM4" i="16"/>
  <c r="E4"/>
  <c r="I4" s="1"/>
  <c r="P4" s="1"/>
  <c r="D4"/>
  <c r="H4" s="1"/>
  <c r="C4"/>
  <c r="B4"/>
  <c r="A4"/>
  <c r="AN3"/>
  <c r="C3" i="24" s="1"/>
  <c r="BU3" s="1"/>
  <c r="R3" i="9" s="1"/>
  <c r="AM3" i="16"/>
  <c r="E3"/>
  <c r="I3" s="1"/>
  <c r="D3"/>
  <c r="H3" s="1"/>
  <c r="C3"/>
  <c r="B3"/>
  <c r="A3"/>
  <c r="K3" l="1"/>
  <c r="H12"/>
  <c r="AM6"/>
  <c r="AN6"/>
  <c r="L5"/>
  <c r="J5"/>
  <c r="K5"/>
  <c r="L4"/>
  <c r="K4"/>
  <c r="J4"/>
  <c r="J3"/>
  <c r="I6"/>
  <c r="P3"/>
  <c r="H6"/>
  <c r="L3"/>
  <c r="J3" i="5"/>
  <c r="P3" i="9"/>
  <c r="C6" i="24" l="1"/>
  <c r="O5" i="16"/>
  <c r="M5" s="1"/>
  <c r="K6"/>
  <c r="J6"/>
  <c r="N5"/>
  <c r="Q5"/>
  <c r="R5" i="10" s="1"/>
  <c r="P5" s="1"/>
  <c r="O3" i="16"/>
  <c r="O4"/>
  <c r="R6" i="9" l="1"/>
  <c r="BU6" i="24"/>
  <c r="N3" i="16"/>
  <c r="Q3"/>
  <c r="M3"/>
  <c r="N4"/>
  <c r="Q4"/>
  <c r="R4" i="10" s="1"/>
  <c r="P4" s="1"/>
  <c r="M4" i="16"/>
  <c r="B5" i="14"/>
  <c r="A5"/>
  <c r="B4"/>
  <c r="A4"/>
  <c r="B3"/>
  <c r="A3"/>
  <c r="F5" i="12"/>
  <c r="C5"/>
  <c r="B5"/>
  <c r="A5"/>
  <c r="F4"/>
  <c r="C4"/>
  <c r="B4"/>
  <c r="A4"/>
  <c r="G3"/>
  <c r="G6" s="1"/>
  <c r="F3"/>
  <c r="C3"/>
  <c r="B3"/>
  <c r="A3"/>
  <c r="F6" l="1"/>
  <c r="R3" i="10"/>
  <c r="F6" i="13"/>
  <c r="E6"/>
  <c r="D6"/>
  <c r="N5"/>
  <c r="J5"/>
  <c r="H5" i="27" s="1"/>
  <c r="C5" i="13"/>
  <c r="G5" s="1"/>
  <c r="I5" s="1"/>
  <c r="B5"/>
  <c r="A5"/>
  <c r="N4"/>
  <c r="P4" i="14" s="1"/>
  <c r="J4" i="13"/>
  <c r="H4" i="27" s="1"/>
  <c r="C4" i="13"/>
  <c r="G4" s="1"/>
  <c r="I4" s="1"/>
  <c r="B4"/>
  <c r="A4"/>
  <c r="N3"/>
  <c r="P3" i="14" s="1"/>
  <c r="J3" i="13"/>
  <c r="H3" i="27" s="1"/>
  <c r="C3" i="13"/>
  <c r="G3" s="1"/>
  <c r="I3" s="1"/>
  <c r="B3"/>
  <c r="A3"/>
  <c r="J5" i="25"/>
  <c r="I5"/>
  <c r="H5"/>
  <c r="G5"/>
  <c r="F5"/>
  <c r="E5"/>
  <c r="D5"/>
  <c r="A5"/>
  <c r="K4"/>
  <c r="C4"/>
  <c r="B4"/>
  <c r="A4"/>
  <c r="K3"/>
  <c r="C3"/>
  <c r="B3"/>
  <c r="A3"/>
  <c r="K2"/>
  <c r="C2"/>
  <c r="B2"/>
  <c r="A2"/>
  <c r="N28" i="1"/>
  <c r="M28"/>
  <c r="O28" s="1"/>
  <c r="L28"/>
  <c r="J28"/>
  <c r="I28"/>
  <c r="H28"/>
  <c r="G28"/>
  <c r="G29" s="1"/>
  <c r="M6"/>
  <c r="K6"/>
  <c r="H6" i="27" l="1"/>
  <c r="K5" i="25"/>
  <c r="P3" i="1"/>
  <c r="N6" i="13"/>
  <c r="P5" i="14"/>
  <c r="P6" s="1"/>
  <c r="J6" i="13"/>
  <c r="H4"/>
  <c r="V4" i="27"/>
  <c r="G4"/>
  <c r="H3" i="13"/>
  <c r="V3" i="27"/>
  <c r="G3"/>
  <c r="H5" i="13"/>
  <c r="V5" i="27"/>
  <c r="G5"/>
  <c r="P3" i="10"/>
  <c r="P6" s="1"/>
  <c r="K5" i="13" l="1"/>
  <c r="L5"/>
  <c r="K3"/>
  <c r="L3"/>
  <c r="K4"/>
  <c r="L4"/>
  <c r="W4" i="27" l="1"/>
  <c r="I4"/>
  <c r="O4" i="13"/>
  <c r="M4" s="1"/>
  <c r="I3" i="27"/>
  <c r="W3"/>
  <c r="O3" i="13"/>
  <c r="X4" i="27"/>
  <c r="J4"/>
  <c r="X3"/>
  <c r="J3"/>
  <c r="W5"/>
  <c r="I5"/>
  <c r="O5" i="13"/>
  <c r="M5" s="1"/>
  <c r="J5" i="27"/>
  <c r="X5"/>
  <c r="M3" i="13" l="1"/>
  <c r="N5" i="1" l="1"/>
  <c r="J5"/>
  <c r="I5" s="1"/>
  <c r="H5"/>
  <c r="G5"/>
  <c r="F5"/>
  <c r="E5"/>
  <c r="N4"/>
  <c r="J4"/>
  <c r="I4" s="1"/>
  <c r="H4"/>
  <c r="G4"/>
  <c r="F4"/>
  <c r="E4"/>
  <c r="L5" l="1"/>
  <c r="K5" i="9"/>
  <c r="L4" i="1"/>
  <c r="D4" i="23"/>
  <c r="N3" i="1"/>
  <c r="J3"/>
  <c r="J6" s="1"/>
  <c r="I3"/>
  <c r="I6" s="1"/>
  <c r="H3"/>
  <c r="G3"/>
  <c r="F3"/>
  <c r="F6" s="1"/>
  <c r="E3"/>
  <c r="C5" i="23" l="1"/>
  <c r="O5" i="1"/>
  <c r="C4" i="23"/>
  <c r="E4" s="1"/>
  <c r="O4" i="1"/>
  <c r="L3"/>
  <c r="O3" l="1"/>
  <c r="D5" i="23" l="1"/>
  <c r="E5" s="1"/>
  <c r="G6" i="1"/>
  <c r="E6"/>
  <c r="M6" i="13"/>
  <c r="J6" i="27"/>
  <c r="O6" i="13"/>
  <c r="I6" i="27"/>
  <c r="G6"/>
  <c r="N6" i="16"/>
  <c r="M6"/>
  <c r="G6" i="13"/>
  <c r="H6"/>
  <c r="AE5" i="26"/>
  <c r="L5" i="9"/>
  <c r="O5" s="1"/>
  <c r="L6" i="16"/>
  <c r="O6"/>
  <c r="P6"/>
  <c r="L4" i="9"/>
  <c r="K4"/>
  <c r="F5" i="27"/>
  <c r="V6" i="26"/>
  <c r="K6" i="13"/>
  <c r="L6"/>
  <c r="I6"/>
  <c r="N5" i="9"/>
  <c r="N4"/>
  <c r="N6" i="1"/>
  <c r="K3" i="9"/>
  <c r="L3"/>
  <c r="AC3" i="5" s="1"/>
  <c r="N3" i="9"/>
  <c r="L4" i="5"/>
  <c r="M4" s="1"/>
  <c r="L5"/>
  <c r="M5" s="1"/>
  <c r="AF5"/>
  <c r="L3"/>
  <c r="K3"/>
  <c r="AF3"/>
  <c r="AF6" s="1"/>
  <c r="M3" l="1"/>
  <c r="M6" s="1"/>
  <c r="L6"/>
  <c r="AG5" i="26"/>
  <c r="AC5" i="5"/>
  <c r="O4" i="9"/>
  <c r="F4" i="5" s="1"/>
  <c r="H4" s="1"/>
  <c r="I4" s="1"/>
  <c r="AC4"/>
  <c r="G6"/>
  <c r="K6" i="9"/>
  <c r="D6" i="23"/>
  <c r="L6" i="1"/>
  <c r="Q6" i="16"/>
  <c r="O6" i="1"/>
  <c r="H6"/>
  <c r="E6" i="23"/>
  <c r="N6" i="9"/>
  <c r="F5" i="5"/>
  <c r="H5" s="1"/>
  <c r="N5"/>
  <c r="O5" s="1"/>
  <c r="J5"/>
  <c r="K5" s="1"/>
  <c r="P5" i="9"/>
  <c r="L6"/>
  <c r="F6" i="27"/>
  <c r="N4" i="5"/>
  <c r="O4" s="1"/>
  <c r="AE6" i="26"/>
  <c r="O3" i="9"/>
  <c r="AC6" i="5" l="1"/>
  <c r="R6" i="10"/>
  <c r="C6" i="23"/>
  <c r="I5" i="5"/>
  <c r="AD4"/>
  <c r="AG4"/>
  <c r="P6" i="9"/>
  <c r="AG6" i="26"/>
  <c r="N3" i="5"/>
  <c r="F3"/>
  <c r="O6" i="9"/>
  <c r="O3" i="5" l="1"/>
  <c r="O6" s="1"/>
  <c r="N6"/>
  <c r="U4"/>
  <c r="V4" s="1"/>
  <c r="AG5"/>
  <c r="AD5"/>
  <c r="AH4"/>
  <c r="K6"/>
  <c r="J6"/>
  <c r="F6"/>
  <c r="H3"/>
  <c r="W4" l="1"/>
  <c r="X4" s="1"/>
  <c r="U5"/>
  <c r="V5" s="1"/>
  <c r="AH5"/>
  <c r="I3"/>
  <c r="I6" s="1"/>
  <c r="H6"/>
  <c r="W5" l="1"/>
  <c r="X5" s="1"/>
  <c r="AD3"/>
  <c r="AD6" s="1"/>
  <c r="AG3"/>
  <c r="AG6" s="1"/>
  <c r="U3" l="1"/>
  <c r="W3" s="1"/>
  <c r="W6" s="1"/>
  <c r="AH3"/>
  <c r="AH6" s="1"/>
  <c r="X3" l="1"/>
  <c r="X6" s="1"/>
  <c r="V3"/>
  <c r="U6"/>
  <c r="V6" s="1"/>
  <c r="P28" i="1" l="1"/>
  <c r="Q28"/>
  <c r="R28"/>
</calcChain>
</file>

<file path=xl/sharedStrings.xml><?xml version="1.0" encoding="utf-8"?>
<sst xmlns="http://schemas.openxmlformats.org/spreadsheetml/2006/main" count="884" uniqueCount="535">
  <si>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</si>
  <si>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</si>
  <si>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</si>
  <si>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</si>
  <si>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</si>
  <si>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</si>
  <si>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</si>
  <si>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</si>
  <si>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</si>
  <si>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</si>
  <si>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</si>
  <si>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</si>
  <si>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</si>
  <si>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</si>
  <si>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</si>
  <si>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</si>
  <si>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</si>
  <si>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</si>
  <si>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</si>
  <si>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</si>
  <si>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</si>
  <si>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</si>
  <si>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</si>
  <si>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</si>
  <si>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</si>
  <si>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</si>
  <si>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</si>
  <si>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</si>
  <si>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</si>
  <si>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</si>
  <si>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</si>
  <si>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</si>
  <si>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</si>
  <si>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</si>
  <si>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</si>
  <si>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</si>
  <si>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</si>
  <si>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</si>
  <si>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</si>
  <si>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</si>
  <si>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</si>
  <si>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</si>
  <si>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</si>
  <si>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</si>
  <si>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</si>
  <si>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</si>
  <si>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</si>
  <si>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</si>
  <si>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</si>
  <si>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</si>
  <si>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</si>
  <si>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</si>
  <si>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</si>
  <si>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</si>
  <si>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</si>
  <si>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</si>
  <si>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</si>
  <si>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</si>
  <si>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</si>
  <si>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</si>
  <si>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</si>
  <si>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</si>
  <si>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</si>
  <si>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</si>
  <si>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</si>
  <si>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</si>
  <si>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</si>
  <si>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</si>
  <si>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</si>
  <si>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</si>
  <si>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</si>
  <si>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</si>
  <si>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</si>
  <si>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</si>
  <si>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</si>
  <si>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</si>
  <si>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ΤΟΓΚΑ</t>
  </si>
  <si>
    <t>σύνολο συμβολαίου</t>
  </si>
  <si>
    <t>πάγια</t>
  </si>
  <si>
    <t>ή πάγιο</t>
  </si>
  <si>
    <t>σχετικά συμβόλαια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</si>
  <si>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</si>
  <si>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</si>
  <si>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</si>
  <si>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</si>
  <si>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</si>
  <si>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</si>
  <si>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</si>
  <si>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</si>
  <si>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</si>
  <si>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</si>
  <si>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</si>
  <si>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</si>
  <si>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</si>
  <si>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</si>
  <si>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</si>
  <si>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</si>
  <si>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</si>
  <si>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</si>
  <si>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**10** = απόδειξη υποθηκοφυλακείου = ΔΕΝ έχω</t>
  </si>
  <si>
    <t>**11** = πιστοποιητικό μεταγραφής = ΔΕΝ έχω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</si>
  <si>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</si>
  <si>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</si>
  <si>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</si>
  <si>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</si>
  <si>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</si>
  <si>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</si>
  <si>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</si>
  <si>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</si>
  <si>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</si>
  <si>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</si>
  <si>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</si>
  <si>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</si>
  <si>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</si>
  <si>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</si>
  <si>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</si>
  <si>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</si>
  <si>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</si>
  <si>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</si>
  <si>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</si>
  <si>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</si>
  <si>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</si>
  <si>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</si>
  <si>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</si>
  <si>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</si>
  <si>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</si>
  <si>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</si>
  <si>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</si>
  <si>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*7α*</t>
  </si>
  <si>
    <t>*7β*</t>
  </si>
  <si>
    <t>*7γ*</t>
  </si>
  <si>
    <t>*21*</t>
  </si>
  <si>
    <t>*2β*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</si>
  <si>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</si>
  <si>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</si>
  <si>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</si>
  <si>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</si>
  <si>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</si>
  <si>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</si>
  <si>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</si>
  <si>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</si>
  <si>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</si>
  <si>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</si>
  <si>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</si>
  <si>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</si>
  <si>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</si>
  <si>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</si>
  <si>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</si>
  <si>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</si>
  <si>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</si>
  <si>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</si>
  <si>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</si>
  <si>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</si>
  <si>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</si>
  <si>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</si>
  <si>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</si>
  <si>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</si>
  <si>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8α1-8α2</t>
  </si>
  <si>
    <t>8β1-8β2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</si>
  <si>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</si>
  <si>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</si>
  <si>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</si>
  <si>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</si>
  <si>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</si>
  <si>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</si>
  <si>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</si>
  <si>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</si>
  <si>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</si>
  <si>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</si>
  <si>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</si>
  <si>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</si>
  <si>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</si>
  <si>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</si>
  <si>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</si>
  <si>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</si>
  <si>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</si>
  <si>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**82** = υπΔηλ-αδόμητο = 1*10=10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</si>
  <si>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</si>
  <si>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</si>
  <si>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</si>
  <si>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</si>
  <si>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</si>
  <si>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</si>
  <si>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</si>
  <si>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</si>
  <si>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</si>
  <si>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</si>
  <si>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</si>
  <si>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</si>
  <si>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</si>
  <si>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</si>
  <si>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</si>
  <si>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</si>
  <si>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</si>
  <si>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</si>
  <si>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</si>
  <si>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</si>
  <si>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</si>
  <si>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</si>
  <si>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</si>
  <si>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</si>
  <si>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</si>
  <si>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</si>
  <si>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</si>
  <si>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</si>
  <si>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</si>
  <si>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</si>
  <si>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</si>
  <si>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</si>
  <si>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</si>
  <si>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</si>
  <si>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</si>
  <si>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</si>
  <si>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</si>
  <si>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</si>
  <si>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</si>
  <si>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</si>
  <si>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</si>
  <si>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</si>
  <si>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</si>
  <si>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</si>
  <si>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</si>
  <si>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</si>
  <si>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</si>
  <si>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</si>
  <si>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*2α*</t>
  </si>
  <si>
    <t>δικαιώματα πολλυπρόσωπης σύμβασης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</si>
  <si>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</si>
  <si>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</si>
  <si>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</si>
  <si>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</si>
  <si>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</si>
  <si>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</si>
  <si>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</si>
  <si>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</si>
  <si>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</si>
  <si>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</si>
  <si>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</si>
  <si>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</si>
  <si>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</si>
  <si>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</si>
  <si>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</si>
  <si>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</si>
  <si>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</si>
  <si>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</si>
  <si>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</si>
  <si>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</si>
  <si>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</si>
  <si>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</si>
  <si>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</si>
  <si>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</si>
  <si>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</si>
  <si>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</si>
  <si>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*7ββ*</t>
  </si>
  <si>
    <t>*7γγ*</t>
  </si>
  <si>
    <t>*7εε*</t>
  </si>
  <si>
    <t>*7ζζ*</t>
  </si>
  <si>
    <t>**7δδ**= χαρτόσημο για δάνειο</t>
  </si>
  <si>
    <t>**7εε**= χαρτόσημο για ΕΣΠΑ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</si>
  <si>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</si>
  <si>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</si>
  <si>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</si>
  <si>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</si>
  <si>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</si>
  <si>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</si>
  <si>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</si>
  <si>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</si>
  <si>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</si>
  <si>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</si>
  <si>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</si>
  <si>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</si>
  <si>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</si>
  <si>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</si>
  <si>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</si>
  <si>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</si>
  <si>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</si>
  <si>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</si>
  <si>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</si>
  <si>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</si>
  <si>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</si>
  <si>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**75ββ** = διαθήκη δημοσίευση χαρτόσημα</t>
  </si>
  <si>
    <t>*93η*</t>
  </si>
  <si>
    <t>*93θ*</t>
  </si>
  <si>
    <t>*93θ* = χαρτοσήμανση εγγράφου συμβολαίου  (π.χ. τοπογραφικό</t>
  </si>
  <si>
    <t>**30** = φάκελος - συμβόλαιο = ΔΕΝ έχει επάνω αα συμβολαιου &amp; φύλλο &amp; συμβολαιογράφου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</si>
  <si>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</si>
  <si>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</si>
  <si>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</si>
  <si>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</si>
  <si>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</si>
  <si>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</si>
  <si>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</si>
  <si>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</si>
  <si>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</si>
  <si>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</si>
  <si>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</si>
  <si>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</si>
  <si>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</si>
  <si>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</si>
  <si>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</si>
  <si>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</si>
  <si>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</si>
  <si>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</si>
  <si>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</si>
  <si>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</si>
  <si>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</si>
  <si>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</si>
  <si>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</si>
  <si>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</si>
  <si>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</si>
  <si>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</si>
  <si>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</si>
  <si>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</si>
  <si>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</si>
  <si>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</si>
  <si>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κινΕπίσΦυλλ</t>
  </si>
  <si>
    <t>κινΕπισΠαγιοΑναλ</t>
  </si>
  <si>
    <t>κινΕπισ1σελ</t>
  </si>
  <si>
    <t>ΤΑΝ</t>
  </si>
  <si>
    <t>ΤΑΣ</t>
  </si>
  <si>
    <t>διπλοπληρ</t>
  </si>
  <si>
    <t>σύνολα1</t>
  </si>
  <si>
    <t>σύνταξη</t>
  </si>
  <si>
    <t>απόΔικαιώμ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</si>
  <si>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</si>
  <si>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</si>
  <si>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</si>
  <si>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</si>
  <si>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</si>
  <si>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</si>
  <si>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</si>
  <si>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</si>
  <si>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</si>
  <si>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</si>
  <si>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</si>
  <si>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</si>
  <si>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</si>
  <si>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</si>
  <si>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</si>
  <si>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</si>
  <si>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</si>
  <si>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</si>
  <si>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</si>
  <si>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</si>
  <si>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</si>
  <si>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</si>
  <si>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</si>
  <si>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</si>
  <si>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</si>
  <si>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</si>
  <si>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</si>
  <si>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</si>
  <si>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</si>
  <si>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</si>
  <si>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</si>
  <si>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</si>
  <si>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</si>
  <si>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</si>
  <si>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</si>
  <si>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</si>
  <si>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</si>
  <si>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</si>
  <si>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</si>
  <si>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</si>
  <si>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</si>
  <si>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</si>
  <si>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3.600=10,56</t>
  </si>
  <si>
    <t>αναλογικά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</si>
  <si>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</si>
  <si>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</si>
  <si>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</si>
  <si>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</si>
  <si>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</si>
  <si>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1γ1</t>
  </si>
  <si>
    <t>1γ2</t>
  </si>
  <si>
    <t>1δ</t>
  </si>
  <si>
    <t>1ε</t>
  </si>
  <si>
    <t>ΤΑΣ-5%</t>
  </si>
  <si>
    <t>έσοδα</t>
  </si>
  <si>
    <t>γιαΠολ</t>
  </si>
  <si>
    <t>**1δ1** = ΤΑΝ - ΤΑΣ παγίων &amp; πάγιας αναλογικών  σε ένσημα</t>
  </si>
  <si>
    <t>**1δ2α** = πάγιο αναλογικής ΔΕΝ αναφέρει</t>
  </si>
  <si>
    <t>**1δ2β** = πάγιο αναλογικής ΔΕΝ χρεώνει</t>
  </si>
  <si>
    <t>**1δ3** = 3.600 αναλογικά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</si>
  <si>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</si>
  <si>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</si>
  <si>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</si>
  <si>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>ΤΑΝ = πάγιες = 5% {{{ ΣΕ ΕΝΣΗΜΑ ( έως 2001 )}}} --- διαθήκες = 250δρχ</t>
  </si>
  <si>
    <t>ΤΑΣπρονείας = πάγιες = 10δρχ {{{ ΣΕ ΕΝΣΗΜΑ ( έως 2001 )}}} --- διαθήκες = 50δρχ</t>
  </si>
  <si>
    <t xml:space="preserve">ΤΑΣυγείας = 1% </t>
  </si>
  <si>
    <t>1δ1</t>
  </si>
  <si>
    <t>1δ2α</t>
  </si>
  <si>
    <t>1δ2β</t>
  </si>
  <si>
    <t>1δ3</t>
  </si>
  <si>
    <t>ΣΦΡΑΓΙΔΕΣ</t>
  </si>
  <si>
    <t>υπερβάλων</t>
  </si>
  <si>
    <t>σε€</t>
  </si>
  <si>
    <t>πολίτης-200</t>
  </si>
  <si>
    <t>αντιγράφων</t>
  </si>
  <si>
    <t>μαντενιωτου</t>
  </si>
  <si>
    <t>τέλη</t>
  </si>
  <si>
    <t>στο συμβόλαιο</t>
  </si>
  <si>
    <t>κινΕπισ</t>
  </si>
  <si>
    <t>**20** = τέλη = ΔΕΝ χρεώνει</t>
  </si>
  <si>
    <t>**22** = ΤΑΝ = ΔΕΝ έχει στο συμβόλαιο</t>
  </si>
  <si>
    <t>**23** = ΤΑΣ = ΔΕΝ έχει στο συμβόλαιο</t>
  </si>
  <si>
    <t>**24** = ''κινητόν επίσημα'' = ΔΕΝ έχει στο συμβόλαιο</t>
  </si>
  <si>
    <t>*20*</t>
  </si>
  <si>
    <t>*22*</t>
  </si>
  <si>
    <t>*23*</t>
  </si>
  <si>
    <t>*24*</t>
  </si>
  <si>
    <t>??-αίτηση /// ??-συμβόλαιο</t>
  </si>
  <si>
    <t>**71α** = δημοςΓη = αίτηση-πήγαινε-έλα = 1.100+2.000+2.000 = 5.100</t>
  </si>
  <si>
    <t>**71β** = δημοςΔηλΙδικτησίας = αίτηση-πήγαινε-έλα =1.100+2.000+2.000 = 5.100</t>
  </si>
  <si>
    <t>**71γ** = δημοςΤΑΠ = αίτηση-πήγαινε-έλα =1.100+2.000+2.000 = 5.100</t>
  </si>
  <si>
    <t>**71δ** = δήμος - πλησιετέρων = αίτηση-πήγαινε-έλα =1.100+2.000+2.000 = 5.100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</si>
  <si>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</si>
  <si>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</si>
  <si>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**74α** = πρωτοδικείο = αίτηση-πήγαινε-έλα =1.100+5.000+5.000 = 11.100</t>
  </si>
  <si>
    <t>**74β** = ειρηνοδικείο = αίτηση-πήγαινε-έλα =1.100+2.000+2.000 = 5.100</t>
  </si>
  <si>
    <t>**74γ** = χαρτόσημο = ???</t>
  </si>
  <si>
    <t>**75α** = διαθήκη δημοσίευση = αίτηση-διαθήκη-πήγαινε-έλα =1.100+2.200+5.000 = 13.300</t>
  </si>
  <si>
    <t>**76** = κλπ υπηρεσίες = αίτηση-πήγαινε-έλα =1.100+5.000+5.000 = 11.100</t>
  </si>
  <si>
    <t>**83** = υπΔηλ-μόνιμη κατοικία = 1.100</t>
  </si>
  <si>
    <t>**84** = υπΔηλ-κτησίματος οικίας = 1.100</t>
  </si>
  <si>
    <t>**85** = υπΔηλ-μετάθεσης του χρόνου γένεσης φορολογικής υποχρέωσης = 1.100</t>
  </si>
  <si>
    <t>**86** = υπΔηλ-τακτοποίησης η ΜΗ = 1.100</t>
  </si>
  <si>
    <t>**87** = υπΔηλ-ΟΧΙμεσίτης = 1.100</t>
  </si>
  <si>
    <t>**88** = υπΔηλ-??? = 1.100</t>
  </si>
  <si>
    <t>**89** = υπΔηλ-??? = 1.100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</si>
  <si>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</si>
  <si>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</si>
  <si>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</si>
  <si>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</si>
  <si>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σύνολα πολλαπλής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</si>
  <si>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</si>
  <si>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</si>
  <si>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</si>
  <si>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</si>
  <si>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</si>
  <si>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</si>
  <si>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</si>
  <si>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</si>
  <si>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</si>
  <si>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</si>
  <si>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</si>
  <si>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</si>
  <si>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</si>
  <si>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</si>
  <si>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</si>
  <si>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</si>
  <si>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</si>
  <si>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</si>
  <si>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</si>
  <si>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</si>
  <si>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</si>
  <si>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</si>
  <si>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</si>
  <si>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</si>
  <si>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</si>
  <si>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</si>
  <si>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</si>
  <si>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</si>
  <si>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</si>
  <si>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</si>
  <si>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</si>
  <si>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</si>
  <si>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</si>
  <si>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</si>
  <si>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</si>
  <si>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**73** = Νομαρχία = αίτηση-πήγαινε-έλα =1.100+5.000+5.000 = 11.100</t>
  </si>
  <si>
    <t>*73*</t>
  </si>
  <si>
    <t>ΔΟΛΟΣ</t>
  </si>
  <si>
    <t>**67* = αναδασμό {{{τι &amp; πως είχε ;;;; γονική - αγοραπωλησία - χρησικτησία - ?? ;;;;;;;;;;;;;</t>
  </si>
  <si>
    <t>αίτηση</t>
  </si>
  <si>
    <t>περίληψη</t>
  </si>
  <si>
    <t>κλπ</t>
  </si>
  <si>
    <t>προς Υποθηκοφυλακείο = ΑΡΧΕΙΟ</t>
  </si>
  <si>
    <t>συνολο</t>
  </si>
  <si>
    <t>διαφυγών φόρος εισοδήματος</t>
  </si>
  <si>
    <t>διαφυγόντα ταμεία + χαρτόσημα</t>
  </si>
  <si>
    <t>έπρεπε ΝΑ χρεώσει</t>
  </si>
  <si>
    <t>χρέωσε</t>
  </si>
  <si>
    <t>διαφυγών ή απλήρωτο κ-15-17</t>
  </si>
  <si>
    <t>ντιΜιΧο χαρτοσημα</t>
  </si>
  <si>
    <t>παγια</t>
  </si>
  <si>
    <t>πάγιοΑναλογικής</t>
  </si>
  <si>
    <t>2' φύλλα</t>
  </si>
  <si>
    <t>έπρεπε βάσει Ζηλ</t>
  </si>
  <si>
    <t>???</t>
  </si>
  <si>
    <t>**7αα**=σφραγίδα - υπογραφή στα ΑΤΕΛΩΣ</t>
  </si>
  <si>
    <t xml:space="preserve">**7γ**=συν (+) 1 για Δ.Ο.Υ. = ΑΤΕΛΩΣ </t>
  </si>
  <si>
    <t>εθνικη-15-17</t>
  </si>
  <si>
    <t>**7α** = αντίγραφα συμβολαίων = από αρχείο φωτοτυπία = 500δρχ/φυλλο &amp; ΑΤΕΛΩΣ</t>
  </si>
  <si>
    <t>πολλαπλή 2η</t>
  </si>
  <si>
    <t>χαρτόσημα αιτΥποθΑρχειο</t>
  </si>
  <si>
    <t>ζημία</t>
  </si>
  <si>
    <t>καθεστώς ΤΟΓΚΑΣ</t>
  </si>
  <si>
    <t>έπρεπεΒάσειΚύρου</t>
  </si>
  <si>
    <t>Κύρος</t>
  </si>
  <si>
    <t>δικαιώματα επί μεταγραφής = 300</t>
  </si>
  <si>
    <t>500 + 1000</t>
  </si>
  <si>
    <t>300 ανά φύλλο</t>
  </si>
  <si>
    <t>ΚΥΡΟΣ</t>
  </si>
  <si>
    <t>1.000 ή 100+{{{[40.000*3%=1200)]+[C-40.000*1%]}}}</t>
  </si>
  <si>
    <t>300δρχ για τα 10 φύλλα + 250δρχ  υπόλοιπα φύλλα {{{ από ??/??/1981 έως …/1984 }}}</t>
  </si>
  <si>
    <t>**81** = υπΔηλ - αιγιαλο-ρεμα = 100</t>
  </si>
  <si>
    <t>120 έως 250 + 120 έως 360 + 10/χλμ</t>
  </si>
  <si>
    <t>ΚΥΡΟΣ σύνολο</t>
  </si>
  <si>
    <t>300/φύλο</t>
  </si>
  <si>
    <t>πάγιες = 500δρχ για 1ο φύλλο {{{ 1985 έως 1987 }}}</t>
  </si>
  <si>
    <t>40.000δρχ*3% = 1.200 ---+---  υπόλοιπο *1% {{{ από 1985 έως 1987}}}</t>
  </si>
  <si>
    <t xml:space="preserve">ΕΠΙ ΠΑΝΤΟΣ συμβολαιογραφικού εγγράφου ο Συμβολαιογράφος παίρνει ως αμοιβή = 100δρχ (??-??-1985 έως …/…/1987) </t>
  </si>
  <si>
    <t xml:space="preserve"> 2' φύλλα [= 200</t>
  </si>
  <si>
    <t>200δρχ για υπόλοιπα φύλλα {{{ από ??/??/1985 έως …1987 }}}</t>
  </si>
  <si>
    <t>αντίγραφα = 200</t>
  </si>
  <si>
    <t>ΤΟΚΟΙ</t>
  </si>
  <si>
    <t>δάνειο τοκοχρεωλητικό</t>
  </si>
  <si>
    <t>υποθήκη</t>
  </si>
  <si>
    <t>δανείου ΤΟΚΟΙ</t>
  </si>
  <si>
    <t>ωςΠάγια</t>
  </si>
  <si>
    <t>Κύρος = δάνειο χρεωλητικό ενυπόθηκο 2.500.000δρχ {σύνθετη χρεωλησία</t>
  </si>
  <si>
    <t>δανείου ΤΟΚΟΙ [= 13,5% ετησίως]] , [εξόφληση σε 17έτη</t>
  </si>
  <si>
    <t>32 6μηνιαίες δόσεις των 192.562δρχ (565,11€) = 6.161.984δρχ (18.083,59€)  [κάθε 1ο &amp; 7ο</t>
  </si>
  <si>
    <t>6.161.984-2.500.000 = 3.661.984δρχ [= 10.746,83€</t>
  </si>
  <si>
    <t>1 με 2</t>
  </si>
  <si>
    <t>κ-18 = ΌΧΙ</t>
  </si>
  <si>
    <t>κ-15 [= 23.231] , [σφραγίδα = ΝΑΙ]</t>
  </si>
  <si>
    <t>ΧΡΕΩΝΕΙ &amp; αναλογικά &amp; πόρους - αλλα ΌΧΙ  ταμεία</t>
  </si>
  <si>
    <t>τραπεζα …??? [= …??? καβαλας</t>
  </si>
  <si>
    <t>219-43κ = …???</t>
  </si>
  <si>
    <t>219-43κ συζ</t>
  </si>
  <si>
    <t>1ο</t>
  </si>
  <si>
    <t>δανείου 1ου  ΛΗΨΗ [2.500.000δρχ]</t>
  </si>
  <si>
    <t>με ??? = 50.631</t>
  </si>
</sst>
</file>

<file path=xl/styles.xml><?xml version="1.0" encoding="utf-8"?>
<styleSheet xmlns="http://schemas.openxmlformats.org/spreadsheetml/2006/main">
  <numFmts count="5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  <numFmt numFmtId="167" formatCode="#,##0_ ;[Red]\-#,##0\ "/>
  </numFmts>
  <fonts count="46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6"/>
      <color rgb="FFFF0000"/>
      <name val="Arial"/>
      <family val="2"/>
      <charset val="161"/>
    </font>
  </fonts>
  <fills count="14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4257">
    <xf numFmtId="0" fontId="0" fillId="0" borderId="0"/>
    <xf numFmtId="43" fontId="15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6" fillId="0" borderId="0"/>
    <xf numFmtId="0" fontId="15" fillId="0" borderId="0"/>
    <xf numFmtId="0" fontId="15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</cellStyleXfs>
  <cellXfs count="720">
    <xf numFmtId="0" fontId="0" fillId="0" borderId="0" xfId="0"/>
    <xf numFmtId="43" fontId="18" fillId="0" borderId="1" xfId="0" applyNumberFormat="1" applyFont="1" applyFill="1" applyBorder="1" applyAlignment="1"/>
    <xf numFmtId="43" fontId="20" fillId="0" borderId="0" xfId="1" applyFont="1"/>
    <xf numFmtId="0" fontId="20" fillId="0" borderId="0" xfId="0" applyFont="1"/>
    <xf numFmtId="43" fontId="20" fillId="0" borderId="0" xfId="1" applyFont="1" applyFill="1"/>
    <xf numFmtId="0" fontId="20" fillId="0" borderId="0" xfId="0" applyFont="1" applyFill="1"/>
    <xf numFmtId="0" fontId="20" fillId="0" borderId="0" xfId="0" applyFont="1" applyAlignment="1">
      <alignment wrapText="1"/>
    </xf>
    <xf numFmtId="164" fontId="20" fillId="0" borderId="0" xfId="1" applyNumberFormat="1" applyFont="1"/>
    <xf numFmtId="0" fontId="20" fillId="0" borderId="0" xfId="0" applyFont="1" applyAlignment="1">
      <alignment horizontal="center"/>
    </xf>
    <xf numFmtId="164" fontId="19" fillId="0" borderId="9" xfId="1" applyNumberFormat="1" applyFont="1" applyFill="1" applyBorder="1" applyAlignment="1">
      <alignment horizontal="center" vertical="center" wrapText="1"/>
    </xf>
    <xf numFmtId="0" fontId="19" fillId="0" borderId="0" xfId="0" applyFont="1"/>
    <xf numFmtId="164" fontId="20" fillId="7" borderId="1" xfId="1" applyNumberFormat="1" applyFont="1" applyFill="1" applyBorder="1"/>
    <xf numFmtId="164" fontId="22" fillId="7" borderId="2" xfId="1" applyNumberFormat="1" applyFont="1" applyFill="1" applyBorder="1" applyAlignment="1">
      <alignment horizontal="center" vertical="center"/>
    </xf>
    <xf numFmtId="0" fontId="17" fillId="7" borderId="1" xfId="0" applyFont="1" applyFill="1" applyBorder="1"/>
    <xf numFmtId="164" fontId="17" fillId="7" borderId="1" xfId="1" applyNumberFormat="1" applyFont="1" applyFill="1" applyBorder="1"/>
    <xf numFmtId="43" fontId="17" fillId="7" borderId="14" xfId="1" applyFont="1" applyFill="1" applyBorder="1" applyAlignment="1">
      <alignment horizontal="right" vertical="center"/>
    </xf>
    <xf numFmtId="43" fontId="17" fillId="7" borderId="1" xfId="1" applyFont="1" applyFill="1" applyBorder="1" applyAlignment="1">
      <alignment horizontal="right" vertical="center"/>
    </xf>
    <xf numFmtId="0" fontId="20" fillId="7" borderId="0" xfId="0" applyFont="1" applyFill="1"/>
    <xf numFmtId="14" fontId="17" fillId="7" borderId="1" xfId="0" applyNumberFormat="1" applyFont="1" applyFill="1" applyBorder="1" applyAlignment="1">
      <alignment horizontal="center" vertical="center"/>
    </xf>
    <xf numFmtId="164" fontId="17" fillId="7" borderId="14" xfId="1" applyNumberFormat="1" applyFont="1" applyFill="1" applyBorder="1"/>
    <xf numFmtId="1" fontId="22" fillId="7" borderId="1" xfId="1" applyNumberFormat="1" applyFont="1" applyFill="1" applyBorder="1" applyAlignment="1">
      <alignment horizontal="center" vertical="center"/>
    </xf>
    <xf numFmtId="43" fontId="22" fillId="7" borderId="1" xfId="0" applyNumberFormat="1" applyFont="1" applyFill="1" applyBorder="1" applyAlignment="1">
      <alignment horizontal="center" vertical="center" wrapText="1"/>
    </xf>
    <xf numFmtId="43" fontId="17" fillId="7" borderId="3" xfId="1" applyFont="1" applyFill="1" applyBorder="1" applyAlignment="1">
      <alignment horizontal="right" vertical="center"/>
    </xf>
    <xf numFmtId="43" fontId="17" fillId="7" borderId="3" xfId="1" applyFont="1" applyFill="1" applyBorder="1" applyAlignment="1">
      <alignment horizontal="center" vertical="center"/>
    </xf>
    <xf numFmtId="0" fontId="20" fillId="7" borderId="1" xfId="0" applyFont="1" applyFill="1" applyBorder="1"/>
    <xf numFmtId="0" fontId="20" fillId="7" borderId="1" xfId="0" applyFont="1" applyFill="1" applyBorder="1" applyAlignment="1">
      <alignment wrapText="1"/>
    </xf>
    <xf numFmtId="164" fontId="22" fillId="7" borderId="1" xfId="1" applyNumberFormat="1" applyFont="1" applyFill="1" applyBorder="1" applyAlignment="1">
      <alignment horizontal="center" vertical="center"/>
    </xf>
    <xf numFmtId="14" fontId="20" fillId="0" borderId="0" xfId="0" applyNumberFormat="1" applyFont="1"/>
    <xf numFmtId="14" fontId="20" fillId="7" borderId="1" xfId="0" applyNumberFormat="1" applyFont="1" applyFill="1" applyBorder="1"/>
    <xf numFmtId="164" fontId="20" fillId="7" borderId="1" xfId="1" applyNumberFormat="1" applyFont="1" applyFill="1" applyBorder="1" applyAlignment="1">
      <alignment wrapText="1"/>
    </xf>
    <xf numFmtId="0" fontId="19" fillId="6" borderId="9" xfId="0" applyFont="1" applyFill="1" applyBorder="1" applyAlignment="1">
      <alignment horizontal="center" vertical="center" wrapText="1"/>
    </xf>
    <xf numFmtId="43" fontId="19" fillId="7" borderId="9" xfId="1" applyFont="1" applyFill="1" applyBorder="1" applyAlignment="1">
      <alignment horizontal="center" vertical="center" wrapText="1"/>
    </xf>
    <xf numFmtId="43" fontId="19" fillId="4" borderId="9" xfId="1" applyFont="1" applyFill="1" applyBorder="1" applyAlignment="1">
      <alignment horizontal="center" vertical="center" wrapText="1"/>
    </xf>
    <xf numFmtId="43" fontId="17" fillId="7" borderId="14" xfId="1" applyFont="1" applyFill="1" applyBorder="1"/>
    <xf numFmtId="43" fontId="18" fillId="0" borderId="1" xfId="1" applyFont="1" applyFill="1" applyBorder="1" applyAlignment="1"/>
    <xf numFmtId="164" fontId="19" fillId="7" borderId="9" xfId="1" applyNumberFormat="1" applyFont="1" applyFill="1" applyBorder="1" applyAlignment="1">
      <alignment horizontal="center" vertical="center" wrapText="1"/>
    </xf>
    <xf numFmtId="164" fontId="19" fillId="6" borderId="9" xfId="1" applyNumberFormat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 vertical="center" wrapText="1"/>
    </xf>
    <xf numFmtId="43" fontId="19" fillId="2" borderId="9" xfId="1" applyFont="1" applyFill="1" applyBorder="1" applyAlignment="1">
      <alignment horizontal="center" vertical="center" wrapText="1"/>
    </xf>
    <xf numFmtId="43" fontId="19" fillId="0" borderId="14" xfId="1" applyFont="1" applyBorder="1"/>
    <xf numFmtId="0" fontId="25" fillId="0" borderId="0" xfId="0" applyFont="1" applyAlignment="1">
      <alignment wrapText="1"/>
    </xf>
    <xf numFmtId="0" fontId="18" fillId="2" borderId="12" xfId="0" applyFont="1" applyFill="1" applyBorder="1" applyAlignment="1">
      <alignment horizontal="right"/>
    </xf>
    <xf numFmtId="0" fontId="19" fillId="0" borderId="10" xfId="0" applyFont="1" applyFill="1" applyBorder="1" applyAlignment="1">
      <alignment horizontal="center" vertical="center" wrapText="1"/>
    </xf>
    <xf numFmtId="0" fontId="19" fillId="6" borderId="10" xfId="0" applyFont="1" applyFill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0" fontId="14" fillId="0" borderId="0" xfId="0" applyFont="1" applyAlignment="1">
      <alignment wrapText="1"/>
    </xf>
    <xf numFmtId="164" fontId="22" fillId="7" borderId="13" xfId="1" applyNumberFormat="1" applyFont="1" applyFill="1" applyBorder="1" applyAlignment="1">
      <alignment horizontal="center" vertical="center"/>
    </xf>
    <xf numFmtId="0" fontId="19" fillId="7" borderId="17" xfId="0" applyFont="1" applyFill="1" applyBorder="1" applyAlignment="1">
      <alignment horizontal="center" vertical="center" wrapText="1"/>
    </xf>
    <xf numFmtId="0" fontId="19" fillId="7" borderId="10" xfId="0" applyFont="1" applyFill="1" applyBorder="1" applyAlignment="1">
      <alignment vertical="center" wrapText="1"/>
    </xf>
    <xf numFmtId="0" fontId="19" fillId="7" borderId="9" xfId="0" applyFont="1" applyFill="1" applyBorder="1" applyAlignment="1">
      <alignment horizontal="center" vertical="center" wrapText="1"/>
    </xf>
    <xf numFmtId="14" fontId="19" fillId="2" borderId="10" xfId="0" applyNumberFormat="1" applyFont="1" applyFill="1" applyBorder="1" applyAlignment="1">
      <alignment horizontal="center" vertical="center" wrapText="1"/>
    </xf>
    <xf numFmtId="14" fontId="19" fillId="0" borderId="9" xfId="1" applyNumberFormat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/>
    </xf>
    <xf numFmtId="14" fontId="19" fillId="0" borderId="9" xfId="1" applyNumberFormat="1" applyFont="1" applyFill="1" applyBorder="1" applyAlignment="1">
      <alignment horizontal="center"/>
    </xf>
    <xf numFmtId="164" fontId="20" fillId="0" borderId="0" xfId="1" applyNumberFormat="1" applyFont="1" applyFill="1"/>
    <xf numFmtId="164" fontId="19" fillId="2" borderId="10" xfId="1" applyNumberFormat="1" applyFont="1" applyFill="1" applyBorder="1" applyAlignment="1">
      <alignment horizontal="center" vertical="center" wrapText="1"/>
    </xf>
    <xf numFmtId="43" fontId="19" fillId="0" borderId="10" xfId="1" applyFont="1" applyBorder="1" applyAlignment="1">
      <alignment horizontal="center" vertical="center" wrapText="1"/>
    </xf>
    <xf numFmtId="43" fontId="26" fillId="0" borderId="0" xfId="1" applyFont="1" applyFill="1" applyAlignment="1"/>
    <xf numFmtId="43" fontId="18" fillId="0" borderId="9" xfId="1" applyFont="1" applyFill="1" applyBorder="1" applyAlignment="1">
      <alignment horizontal="center" wrapText="1"/>
    </xf>
    <xf numFmtId="43" fontId="18" fillId="6" borderId="9" xfId="1" applyFont="1" applyFill="1" applyBorder="1" applyAlignment="1">
      <alignment horizontal="center" wrapText="1"/>
    </xf>
    <xf numFmtId="43" fontId="19" fillId="0" borderId="10" xfId="1" applyFont="1" applyFill="1" applyBorder="1" applyAlignment="1">
      <alignment horizontal="center" vertical="center" wrapText="1"/>
    </xf>
    <xf numFmtId="43" fontId="13" fillId="0" borderId="0" xfId="1" applyFont="1" applyFill="1"/>
    <xf numFmtId="14" fontId="25" fillId="0" borderId="9" xfId="1" applyNumberFormat="1" applyFont="1" applyFill="1" applyBorder="1" applyAlignment="1">
      <alignment horizontal="center" vertical="center" wrapText="1"/>
    </xf>
    <xf numFmtId="14" fontId="25" fillId="7" borderId="9" xfId="1" applyNumberFormat="1" applyFont="1" applyFill="1" applyBorder="1" applyAlignment="1">
      <alignment horizontal="center" vertical="center" wrapText="1"/>
    </xf>
    <xf numFmtId="43" fontId="19" fillId="0" borderId="13" xfId="1" applyFont="1" applyFill="1" applyBorder="1" applyAlignment="1">
      <alignment horizontal="right"/>
    </xf>
    <xf numFmtId="0" fontId="25" fillId="0" borderId="1" xfId="0" applyFont="1" applyBorder="1" applyAlignment="1">
      <alignment horizontal="center" wrapText="1"/>
    </xf>
    <xf numFmtId="43" fontId="29" fillId="0" borderId="10" xfId="1" applyFont="1" applyFill="1" applyBorder="1" applyAlignment="1">
      <alignment horizontal="center" vertical="center" wrapText="1"/>
    </xf>
    <xf numFmtId="164" fontId="19" fillId="9" borderId="9" xfId="1" applyNumberFormat="1" applyFont="1" applyFill="1" applyBorder="1" applyAlignment="1">
      <alignment horizontal="center" vertical="center" wrapText="1"/>
    </xf>
    <xf numFmtId="164" fontId="19" fillId="5" borderId="9" xfId="1" applyNumberFormat="1" applyFont="1" applyFill="1" applyBorder="1" applyAlignment="1">
      <alignment horizontal="center" vertical="center" wrapText="1"/>
    </xf>
    <xf numFmtId="164" fontId="19" fillId="0" borderId="13" xfId="1" applyNumberFormat="1" applyFont="1" applyFill="1" applyBorder="1" applyAlignment="1">
      <alignment horizontal="right"/>
    </xf>
    <xf numFmtId="0" fontId="19" fillId="0" borderId="10" xfId="0" applyFont="1" applyBorder="1" applyAlignment="1">
      <alignment horizontal="center" vertical="center" wrapText="1"/>
    </xf>
    <xf numFmtId="0" fontId="20" fillId="0" borderId="10" xfId="1" applyNumberFormat="1" applyFont="1" applyFill="1" applyBorder="1" applyAlignment="1">
      <alignment horizontal="center" vertical="center" wrapText="1"/>
    </xf>
    <xf numFmtId="0" fontId="20" fillId="0" borderId="0" xfId="1" applyNumberFormat="1" applyFont="1"/>
    <xf numFmtId="0" fontId="20" fillId="0" borderId="1" xfId="0" applyFont="1" applyBorder="1"/>
    <xf numFmtId="164" fontId="20" fillId="0" borderId="0" xfId="1" applyNumberFormat="1" applyFont="1" applyAlignment="1">
      <alignment horizontal="center"/>
    </xf>
    <xf numFmtId="164" fontId="25" fillId="0" borderId="9" xfId="1" applyNumberFormat="1" applyFont="1" applyFill="1" applyBorder="1" applyAlignment="1">
      <alignment horizontal="center" vertical="center" wrapText="1"/>
    </xf>
    <xf numFmtId="164" fontId="17" fillId="7" borderId="1" xfId="1" applyNumberFormat="1" applyFont="1" applyFill="1" applyBorder="1" applyAlignment="1">
      <alignment horizontal="center" vertical="center"/>
    </xf>
    <xf numFmtId="0" fontId="20" fillId="7" borderId="1" xfId="0" applyFont="1" applyFill="1" applyBorder="1" applyAlignment="1">
      <alignment horizontal="center" wrapText="1"/>
    </xf>
    <xf numFmtId="0" fontId="20" fillId="0" borderId="0" xfId="0" applyFont="1" applyAlignment="1">
      <alignment horizontal="center" wrapText="1"/>
    </xf>
    <xf numFmtId="43" fontId="19" fillId="0" borderId="13" xfId="1" applyFont="1" applyFill="1" applyBorder="1" applyAlignment="1">
      <alignment horizontal="center" wrapText="1"/>
    </xf>
    <xf numFmtId="164" fontId="20" fillId="0" borderId="0" xfId="1" applyNumberFormat="1" applyFont="1" applyAlignment="1">
      <alignment horizontal="center" wrapText="1"/>
    </xf>
    <xf numFmtId="164" fontId="19" fillId="0" borderId="10" xfId="1" applyNumberFormat="1" applyFont="1" applyBorder="1" applyAlignment="1">
      <alignment vertical="center" wrapText="1"/>
    </xf>
    <xf numFmtId="43" fontId="17" fillId="7" borderId="1" xfId="1" applyFont="1" applyFill="1" applyBorder="1" applyAlignment="1">
      <alignment horizontal="center" vertical="center" wrapText="1"/>
    </xf>
    <xf numFmtId="0" fontId="20" fillId="0" borderId="0" xfId="0" applyFont="1" applyFill="1" applyAlignment="1">
      <alignment horizontal="center" wrapText="1"/>
    </xf>
    <xf numFmtId="43" fontId="20" fillId="0" borderId="10" xfId="1" applyFont="1" applyFill="1" applyBorder="1" applyAlignment="1">
      <alignment horizontal="center" vertical="center" wrapText="1"/>
    </xf>
    <xf numFmtId="0" fontId="25" fillId="0" borderId="9" xfId="1" applyNumberFormat="1" applyFont="1" applyFill="1" applyBorder="1" applyAlignment="1">
      <alignment horizontal="center" vertical="center" wrapText="1"/>
    </xf>
    <xf numFmtId="0" fontId="20" fillId="7" borderId="14" xfId="1" applyNumberFormat="1" applyFont="1" applyFill="1" applyBorder="1" applyAlignment="1">
      <alignment horizontal="left" wrapText="1"/>
    </xf>
    <xf numFmtId="0" fontId="20" fillId="0" borderId="0" xfId="0" applyNumberFormat="1" applyFont="1" applyAlignment="1">
      <alignment horizontal="left"/>
    </xf>
    <xf numFmtId="0" fontId="17" fillId="7" borderId="1" xfId="0" applyFont="1" applyFill="1" applyBorder="1" applyAlignment="1">
      <alignment horizontal="left"/>
    </xf>
    <xf numFmtId="0" fontId="20" fillId="0" borderId="0" xfId="0" applyFont="1" applyAlignment="1">
      <alignment horizontal="left"/>
    </xf>
    <xf numFmtId="0" fontId="20" fillId="0" borderId="0" xfId="0" applyFont="1" applyFill="1" applyAlignment="1">
      <alignment horizontal="left"/>
    </xf>
    <xf numFmtId="14" fontId="33" fillId="0" borderId="9" xfId="1" applyNumberFormat="1" applyFont="1" applyFill="1" applyBorder="1" applyAlignment="1">
      <alignment horizontal="center" vertical="center" wrapText="1"/>
    </xf>
    <xf numFmtId="164" fontId="19" fillId="0" borderId="27" xfId="1" applyNumberFormat="1" applyFont="1" applyBorder="1" applyAlignment="1">
      <alignment vertical="center" wrapText="1"/>
    </xf>
    <xf numFmtId="0" fontId="19" fillId="0" borderId="10" xfId="0" applyFont="1" applyFill="1" applyBorder="1" applyAlignment="1">
      <alignment horizontal="left" vertical="center" wrapText="1"/>
    </xf>
    <xf numFmtId="43" fontId="20" fillId="3" borderId="9" xfId="1" applyFont="1" applyFill="1" applyBorder="1" applyAlignment="1">
      <alignment horizontal="center" vertical="center" wrapText="1"/>
    </xf>
    <xf numFmtId="43" fontId="20" fillId="3" borderId="10" xfId="1" applyFont="1" applyFill="1" applyBorder="1" applyAlignment="1">
      <alignment horizontal="center" vertical="center" wrapText="1"/>
    </xf>
    <xf numFmtId="0" fontId="11" fillId="0" borderId="0" xfId="0" applyFont="1"/>
    <xf numFmtId="43" fontId="29" fillId="7" borderId="10" xfId="1" applyFont="1" applyFill="1" applyBorder="1" applyAlignment="1">
      <alignment horizontal="center" vertical="center" wrapText="1"/>
    </xf>
    <xf numFmtId="0" fontId="11" fillId="0" borderId="0" xfId="0" applyFont="1" applyAlignment="1">
      <alignment wrapText="1"/>
    </xf>
    <xf numFmtId="43" fontId="25" fillId="0" borderId="21" xfId="1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wrapText="1"/>
    </xf>
    <xf numFmtId="164" fontId="11" fillId="0" borderId="0" xfId="1" applyNumberFormat="1" applyFont="1"/>
    <xf numFmtId="0" fontId="11" fillId="0" borderId="0" xfId="0" applyNumberFormat="1" applyFont="1"/>
    <xf numFmtId="43" fontId="11" fillId="0" borderId="0" xfId="1" applyFont="1"/>
    <xf numFmtId="43" fontId="28" fillId="0" borderId="9" xfId="1" applyFont="1" applyFill="1" applyBorder="1" applyAlignment="1">
      <alignment horizontal="center" vertical="center" wrapText="1"/>
    </xf>
    <xf numFmtId="164" fontId="27" fillId="0" borderId="1" xfId="1" applyNumberFormat="1" applyFont="1" applyFill="1" applyBorder="1" applyAlignment="1"/>
    <xf numFmtId="43" fontId="28" fillId="6" borderId="9" xfId="1" applyFont="1" applyFill="1" applyBorder="1" applyAlignment="1">
      <alignment horizontal="center" vertical="center" wrapText="1"/>
    </xf>
    <xf numFmtId="0" fontId="34" fillId="7" borderId="0" xfId="0" applyFont="1" applyFill="1"/>
    <xf numFmtId="164" fontId="38" fillId="7" borderId="2" xfId="1" applyNumberFormat="1" applyFont="1" applyFill="1" applyBorder="1" applyAlignment="1">
      <alignment horizontal="center" vertical="center"/>
    </xf>
    <xf numFmtId="0" fontId="39" fillId="7" borderId="1" xfId="0" applyFont="1" applyFill="1" applyBorder="1" applyAlignment="1">
      <alignment horizontal="left"/>
    </xf>
    <xf numFmtId="164" fontId="39" fillId="7" borderId="14" xfId="1" applyNumberFormat="1" applyFont="1" applyFill="1" applyBorder="1"/>
    <xf numFmtId="14" fontId="20" fillId="0" borderId="0" xfId="1" applyNumberFormat="1" applyFont="1" applyFill="1"/>
    <xf numFmtId="0" fontId="20" fillId="0" borderId="0" xfId="0" applyNumberFormat="1" applyFont="1" applyFill="1" applyAlignment="1">
      <alignment horizontal="left"/>
    </xf>
    <xf numFmtId="14" fontId="33" fillId="2" borderId="9" xfId="1" applyNumberFormat="1" applyFont="1" applyFill="1" applyBorder="1" applyAlignment="1">
      <alignment horizontal="center" vertical="center" wrapText="1"/>
    </xf>
    <xf numFmtId="0" fontId="40" fillId="0" borderId="0" xfId="0" applyFont="1" applyAlignment="1"/>
    <xf numFmtId="0" fontId="10" fillId="0" borderId="0" xfId="0" applyFont="1"/>
    <xf numFmtId="0" fontId="41" fillId="0" borderId="0" xfId="0" applyFont="1"/>
    <xf numFmtId="0" fontId="20" fillId="0" borderId="0" xfId="0" applyFont="1" applyAlignment="1"/>
    <xf numFmtId="0" fontId="33" fillId="0" borderId="0" xfId="0" applyFont="1" applyFill="1" applyAlignment="1"/>
    <xf numFmtId="0" fontId="11" fillId="0" borderId="0" xfId="0" applyFont="1" applyFill="1" applyAlignment="1">
      <alignment horizontal="center" wrapText="1"/>
    </xf>
    <xf numFmtId="0" fontId="26" fillId="0" borderId="0" xfId="0" applyFont="1" applyFill="1" applyBorder="1" applyAlignment="1">
      <alignment wrapText="1"/>
    </xf>
    <xf numFmtId="0" fontId="10" fillId="0" borderId="0" xfId="0" applyFont="1" applyFill="1"/>
    <xf numFmtId="0" fontId="20" fillId="0" borderId="0" xfId="0" applyFont="1" applyFill="1" applyAlignment="1">
      <alignment horizontal="center"/>
    </xf>
    <xf numFmtId="0" fontId="20" fillId="7" borderId="14" xfId="0" applyFont="1" applyFill="1" applyBorder="1"/>
    <xf numFmtId="0" fontId="9" fillId="0" borderId="0" xfId="0" applyFont="1"/>
    <xf numFmtId="0" fontId="16" fillId="0" borderId="0" xfId="0" applyFont="1" applyAlignment="1"/>
    <xf numFmtId="0" fontId="40" fillId="0" borderId="0" xfId="0" applyFont="1" applyFill="1" applyAlignment="1"/>
    <xf numFmtId="0" fontId="25" fillId="0" borderId="0" xfId="0" applyFont="1"/>
    <xf numFmtId="0" fontId="27" fillId="0" borderId="0" xfId="0" applyFont="1" applyFill="1" applyAlignment="1"/>
    <xf numFmtId="0" fontId="25" fillId="0" borderId="0" xfId="0" applyFont="1" applyAlignment="1">
      <alignment horizontal="left"/>
    </xf>
    <xf numFmtId="0" fontId="25" fillId="0" borderId="0" xfId="0" applyFont="1" applyAlignment="1"/>
    <xf numFmtId="0" fontId="41" fillId="7" borderId="1" xfId="0" applyFont="1" applyFill="1" applyBorder="1"/>
    <xf numFmtId="0" fontId="41" fillId="7" borderId="1" xfId="0" applyFont="1" applyFill="1" applyBorder="1" applyAlignment="1">
      <alignment horizontal="center" wrapText="1"/>
    </xf>
    <xf numFmtId="0" fontId="41" fillId="0" borderId="0" xfId="0" applyFont="1" applyAlignment="1"/>
    <xf numFmtId="0" fontId="17" fillId="0" borderId="0" xfId="0" applyFont="1"/>
    <xf numFmtId="43" fontId="20" fillId="0" borderId="0" xfId="1" applyFont="1" applyAlignment="1">
      <alignment horizontal="left"/>
    </xf>
    <xf numFmtId="43" fontId="33" fillId="0" borderId="0" xfId="1" applyFont="1" applyAlignment="1">
      <alignment horizontal="right"/>
    </xf>
    <xf numFmtId="43" fontId="23" fillId="0" borderId="0" xfId="1" applyFont="1" applyAlignment="1">
      <alignment horizontal="right"/>
    </xf>
    <xf numFmtId="43" fontId="33" fillId="0" borderId="0" xfId="1" applyFont="1"/>
    <xf numFmtId="43" fontId="20" fillId="0" borderId="0" xfId="1" applyFont="1" applyAlignment="1">
      <alignment horizontal="right"/>
    </xf>
    <xf numFmtId="14" fontId="19" fillId="0" borderId="13" xfId="1" applyNumberFormat="1" applyFont="1" applyFill="1" applyBorder="1" applyAlignment="1">
      <alignment horizontal="right"/>
    </xf>
    <xf numFmtId="14" fontId="20" fillId="0" borderId="0" xfId="1" applyNumberFormat="1" applyFont="1"/>
    <xf numFmtId="0" fontId="11" fillId="0" borderId="0" xfId="0" applyFont="1" applyFill="1"/>
    <xf numFmtId="0" fontId="41" fillId="0" borderId="0" xfId="0" applyFont="1" applyAlignment="1">
      <alignment horizontal="left"/>
    </xf>
    <xf numFmtId="0" fontId="26" fillId="7" borderId="0" xfId="0" applyFont="1" applyFill="1" applyAlignment="1"/>
    <xf numFmtId="0" fontId="26" fillId="0" borderId="0" xfId="0" applyFont="1" applyFill="1" applyAlignment="1"/>
    <xf numFmtId="43" fontId="41" fillId="7" borderId="14" xfId="1" applyFont="1" applyFill="1" applyBorder="1"/>
    <xf numFmtId="43" fontId="19" fillId="0" borderId="0" xfId="1" applyFont="1" applyFill="1" applyBorder="1" applyAlignment="1">
      <alignment horizontal="center" wrapText="1"/>
    </xf>
    <xf numFmtId="43" fontId="20" fillId="7" borderId="1" xfId="1" applyFont="1" applyFill="1" applyBorder="1" applyAlignment="1">
      <alignment horizontal="center" wrapText="1"/>
    </xf>
    <xf numFmtId="0" fontId="20" fillId="0" borderId="0" xfId="0" applyNumberFormat="1" applyFont="1"/>
    <xf numFmtId="43" fontId="19" fillId="7" borderId="9" xfId="1" applyFont="1" applyFill="1" applyBorder="1" applyAlignment="1">
      <alignment vertical="center" wrapText="1"/>
    </xf>
    <xf numFmtId="43" fontId="20" fillId="7" borderId="9" xfId="1" applyFont="1" applyFill="1" applyBorder="1" applyAlignment="1">
      <alignment vertical="center" wrapText="1"/>
    </xf>
    <xf numFmtId="43" fontId="19" fillId="0" borderId="9" xfId="1" applyFont="1" applyFill="1" applyBorder="1" applyAlignment="1">
      <alignment vertical="center" wrapText="1"/>
    </xf>
    <xf numFmtId="43" fontId="19" fillId="2" borderId="9" xfId="1" applyFont="1" applyFill="1" applyBorder="1" applyAlignment="1">
      <alignment vertical="center" wrapText="1"/>
    </xf>
    <xf numFmtId="43" fontId="19" fillId="6" borderId="9" xfId="1" applyFont="1" applyFill="1" applyBorder="1" applyAlignment="1">
      <alignment vertical="center" wrapText="1"/>
    </xf>
    <xf numFmtId="0" fontId="19" fillId="0" borderId="9" xfId="1" applyNumberFormat="1" applyFont="1" applyFill="1" applyBorder="1" applyAlignment="1">
      <alignment horizontal="center" vertical="center" wrapText="1"/>
    </xf>
    <xf numFmtId="14" fontId="19" fillId="7" borderId="9" xfId="1" applyNumberFormat="1" applyFont="1" applyFill="1" applyBorder="1" applyAlignment="1">
      <alignment horizontal="center" vertical="center" wrapText="1"/>
    </xf>
    <xf numFmtId="165" fontId="41" fillId="7" borderId="1" xfId="1" applyNumberFormat="1" applyFont="1" applyFill="1" applyBorder="1" applyAlignment="1">
      <alignment horizontal="center" wrapText="1"/>
    </xf>
    <xf numFmtId="0" fontId="33" fillId="0" borderId="0" xfId="0" applyFont="1" applyFill="1" applyAlignment="1">
      <alignment wrapText="1"/>
    </xf>
    <xf numFmtId="43" fontId="20" fillId="7" borderId="0" xfId="1" applyFont="1" applyFill="1"/>
    <xf numFmtId="43" fontId="20" fillId="2" borderId="10" xfId="1" applyFont="1" applyFill="1" applyBorder="1" applyAlignment="1">
      <alignment vertical="center" wrapText="1"/>
    </xf>
    <xf numFmtId="164" fontId="18" fillId="0" borderId="1" xfId="1" applyNumberFormat="1" applyFont="1" applyFill="1" applyBorder="1" applyAlignment="1"/>
    <xf numFmtId="0" fontId="20" fillId="0" borderId="9" xfId="0" applyFont="1" applyFill="1" applyBorder="1" applyAlignment="1">
      <alignment wrapText="1"/>
    </xf>
    <xf numFmtId="0" fontId="20" fillId="6" borderId="9" xfId="0" applyFont="1" applyFill="1" applyBorder="1" applyAlignment="1">
      <alignment wrapText="1"/>
    </xf>
    <xf numFmtId="0" fontId="27" fillId="7" borderId="0" xfId="0" applyFont="1" applyFill="1" applyAlignment="1"/>
    <xf numFmtId="0" fontId="18" fillId="7" borderId="0" xfId="0" applyFont="1" applyFill="1" applyAlignment="1"/>
    <xf numFmtId="0" fontId="17" fillId="7" borderId="0" xfId="0" applyFont="1" applyFill="1" applyAlignment="1"/>
    <xf numFmtId="0" fontId="17" fillId="7" borderId="0" xfId="0" applyFont="1" applyFill="1"/>
    <xf numFmtId="0" fontId="41" fillId="0" borderId="0" xfId="0" applyFont="1" applyFill="1"/>
    <xf numFmtId="0" fontId="40" fillId="0" borderId="0" xfId="0" applyFont="1"/>
    <xf numFmtId="0" fontId="19" fillId="0" borderId="10" xfId="0" applyFont="1" applyBorder="1" applyAlignment="1">
      <alignment vertical="center" wrapText="1"/>
    </xf>
    <xf numFmtId="164" fontId="20" fillId="0" borderId="10" xfId="1" applyNumberFormat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vertical="center" wrapText="1"/>
    </xf>
    <xf numFmtId="0" fontId="19" fillId="0" borderId="9" xfId="0" applyFont="1" applyFill="1" applyBorder="1" applyAlignment="1">
      <alignment wrapText="1"/>
    </xf>
    <xf numFmtId="43" fontId="41" fillId="0" borderId="0" xfId="1" applyFont="1" applyAlignment="1"/>
    <xf numFmtId="43" fontId="17" fillId="7" borderId="0" xfId="1" applyFont="1" applyFill="1" applyAlignment="1"/>
    <xf numFmtId="0" fontId="17" fillId="0" borderId="0" xfId="0" applyFont="1" applyFill="1" applyAlignment="1"/>
    <xf numFmtId="0" fontId="17" fillId="0" borderId="0" xfId="0" applyFont="1" applyFill="1" applyAlignment="1">
      <alignment horizontal="center" wrapText="1"/>
    </xf>
    <xf numFmtId="43" fontId="41" fillId="0" borderId="0" xfId="1" applyFont="1" applyFill="1" applyAlignment="1"/>
    <xf numFmtId="43" fontId="17" fillId="0" borderId="0" xfId="1" applyFont="1" applyFill="1" applyAlignment="1"/>
    <xf numFmtId="43" fontId="41" fillId="0" borderId="0" xfId="1" applyFont="1"/>
    <xf numFmtId="43" fontId="17" fillId="7" borderId="0" xfId="1" applyFont="1" applyFill="1"/>
    <xf numFmtId="43" fontId="41" fillId="0" borderId="0" xfId="1" applyFont="1" applyFill="1"/>
    <xf numFmtId="43" fontId="25" fillId="0" borderId="9" xfId="1" applyFont="1" applyFill="1" applyBorder="1" applyAlignment="1">
      <alignment vertical="center" wrapText="1"/>
    </xf>
    <xf numFmtId="43" fontId="19" fillId="7" borderId="10" xfId="1" applyFont="1" applyFill="1" applyBorder="1" applyAlignment="1">
      <alignment horizontal="center" vertical="center" wrapText="1"/>
    </xf>
    <xf numFmtId="0" fontId="20" fillId="7" borderId="0" xfId="0" applyFont="1" applyFill="1" applyAlignment="1">
      <alignment horizontal="center" wrapText="1"/>
    </xf>
    <xf numFmtId="0" fontId="41" fillId="0" borderId="0" xfId="0" applyFont="1" applyFill="1" applyAlignment="1">
      <alignment horizontal="center" wrapText="1"/>
    </xf>
    <xf numFmtId="43" fontId="20" fillId="0" borderId="21" xfId="1" applyFont="1" applyFill="1" applyBorder="1" applyAlignment="1">
      <alignment horizontal="center" vertical="center" wrapText="1"/>
    </xf>
    <xf numFmtId="164" fontId="19" fillId="2" borderId="9" xfId="1" applyNumberFormat="1" applyFont="1" applyFill="1" applyBorder="1" applyAlignment="1">
      <alignment vertical="center" wrapText="1"/>
    </xf>
    <xf numFmtId="0" fontId="42" fillId="0" borderId="0" xfId="0" applyFont="1" applyAlignment="1">
      <alignment horizontal="center"/>
    </xf>
    <xf numFmtId="0" fontId="20" fillId="5" borderId="15" xfId="0" applyFont="1" applyFill="1" applyBorder="1"/>
    <xf numFmtId="43" fontId="19" fillId="6" borderId="21" xfId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43" fontId="19" fillId="6" borderId="10" xfId="1" applyFont="1" applyFill="1" applyBorder="1" applyAlignment="1">
      <alignment horizontal="center" vertical="center" wrapText="1"/>
    </xf>
    <xf numFmtId="14" fontId="19" fillId="0" borderId="1" xfId="1" applyNumberFormat="1" applyFont="1" applyFill="1" applyBorder="1" applyAlignment="1">
      <alignment horizontal="center" vertical="center" wrapText="1"/>
    </xf>
    <xf numFmtId="14" fontId="19" fillId="0" borderId="15" xfId="1" applyNumberFormat="1" applyFont="1" applyFill="1" applyBorder="1" applyAlignment="1">
      <alignment horizontal="center" vertical="center" wrapText="1"/>
    </xf>
    <xf numFmtId="43" fontId="19" fillId="0" borderId="15" xfId="1" applyFont="1" applyFill="1" applyBorder="1" applyAlignment="1">
      <alignment horizontal="center" wrapText="1"/>
    </xf>
    <xf numFmtId="43" fontId="19" fillId="6" borderId="15" xfId="1" applyFont="1" applyFill="1" applyBorder="1" applyAlignment="1">
      <alignment horizontal="center" wrapText="1"/>
    </xf>
    <xf numFmtId="43" fontId="19" fillId="0" borderId="15" xfId="1" applyFont="1" applyFill="1" applyBorder="1" applyAlignment="1">
      <alignment horizontal="center"/>
    </xf>
    <xf numFmtId="43" fontId="19" fillId="7" borderId="15" xfId="1" applyFont="1" applyFill="1" applyBorder="1" applyAlignment="1">
      <alignment horizontal="center" wrapText="1"/>
    </xf>
    <xf numFmtId="43" fontId="19" fillId="2" borderId="15" xfId="1" applyFont="1" applyFill="1" applyBorder="1" applyAlignment="1">
      <alignment horizontal="center" wrapText="1"/>
    </xf>
    <xf numFmtId="0" fontId="20" fillId="7" borderId="1" xfId="0" applyFont="1" applyFill="1" applyBorder="1" applyAlignment="1">
      <alignment horizontal="center"/>
    </xf>
    <xf numFmtId="43" fontId="20" fillId="0" borderId="0" xfId="1" applyFont="1" applyFill="1" applyAlignment="1">
      <alignment wrapText="1"/>
    </xf>
    <xf numFmtId="0" fontId="20" fillId="0" borderId="15" xfId="0" applyFont="1" applyBorder="1"/>
    <xf numFmtId="0" fontId="20" fillId="6" borderId="15" xfId="0" applyFont="1" applyFill="1" applyBorder="1"/>
    <xf numFmtId="0" fontId="20" fillId="2" borderId="15" xfId="0" applyFont="1" applyFill="1" applyBorder="1"/>
    <xf numFmtId="164" fontId="20" fillId="0" borderId="1" xfId="1" applyNumberFormat="1" applyFont="1" applyBorder="1"/>
    <xf numFmtId="0" fontId="19" fillId="0" borderId="17" xfId="0" applyFont="1" applyBorder="1" applyAlignment="1">
      <alignment horizontal="center" vertical="center" wrapText="1"/>
    </xf>
    <xf numFmtId="43" fontId="19" fillId="7" borderId="10" xfId="1" applyFont="1" applyFill="1" applyBorder="1" applyAlignment="1">
      <alignment vertical="center" wrapText="1"/>
    </xf>
    <xf numFmtId="164" fontId="41" fillId="0" borderId="0" xfId="1" applyNumberFormat="1" applyFont="1" applyAlignment="1"/>
    <xf numFmtId="164" fontId="33" fillId="7" borderId="0" xfId="1" applyNumberFormat="1" applyFont="1" applyFill="1" applyAlignment="1"/>
    <xf numFmtId="43" fontId="41" fillId="3" borderId="0" xfId="1" applyFont="1" applyFill="1"/>
    <xf numFmtId="43" fontId="20" fillId="3" borderId="0" xfId="1" applyFont="1" applyFill="1"/>
    <xf numFmtId="43" fontId="33" fillId="7" borderId="0" xfId="1" applyFont="1" applyFill="1" applyAlignment="1"/>
    <xf numFmtId="43" fontId="17" fillId="5" borderId="0" xfId="1" applyFont="1" applyFill="1" applyAlignment="1"/>
    <xf numFmtId="43" fontId="20" fillId="11" borderId="0" xfId="1" applyFont="1" applyFill="1"/>
    <xf numFmtId="43" fontId="20" fillId="6" borderId="0" xfId="1" applyFont="1" applyFill="1"/>
    <xf numFmtId="43" fontId="19" fillId="0" borderId="9" xfId="1" applyFont="1" applyBorder="1" applyAlignment="1">
      <alignment vertical="center" wrapText="1"/>
    </xf>
    <xf numFmtId="43" fontId="20" fillId="0" borderId="9" xfId="1" applyFont="1" applyBorder="1" applyAlignment="1">
      <alignment horizontal="center" vertical="center" wrapText="1"/>
    </xf>
    <xf numFmtId="43" fontId="20" fillId="7" borderId="9" xfId="1" applyFont="1" applyFill="1" applyBorder="1" applyAlignment="1">
      <alignment horizontal="center" vertical="center" wrapText="1"/>
    </xf>
    <xf numFmtId="43" fontId="20" fillId="2" borderId="9" xfId="1" applyFont="1" applyFill="1" applyBorder="1" applyAlignment="1">
      <alignment horizontal="center" vertical="center" wrapText="1"/>
    </xf>
    <xf numFmtId="164" fontId="20" fillId="7" borderId="14" xfId="1" applyNumberFormat="1" applyFont="1" applyFill="1" applyBorder="1"/>
    <xf numFmtId="0" fontId="18" fillId="5" borderId="0" xfId="0" applyFont="1" applyFill="1" applyAlignment="1"/>
    <xf numFmtId="164" fontId="33" fillId="6" borderId="0" xfId="1" applyNumberFormat="1" applyFont="1" applyFill="1"/>
    <xf numFmtId="43" fontId="19" fillId="0" borderId="17" xfId="1" applyFont="1" applyBorder="1" applyAlignment="1">
      <alignment horizontal="center" vertical="center" wrapText="1"/>
    </xf>
    <xf numFmtId="43" fontId="19" fillId="6" borderId="17" xfId="1" applyFont="1" applyFill="1" applyBorder="1" applyAlignment="1">
      <alignment horizontal="center" vertical="center" wrapText="1"/>
    </xf>
    <xf numFmtId="43" fontId="33" fillId="0" borderId="0" xfId="1" applyFont="1" applyFill="1" applyAlignment="1"/>
    <xf numFmtId="43" fontId="18" fillId="0" borderId="0" xfId="1" applyFont="1" applyFill="1" applyAlignment="1"/>
    <xf numFmtId="43" fontId="18" fillId="7" borderId="17" xfId="1" applyFont="1" applyFill="1" applyBorder="1" applyAlignment="1">
      <alignment horizontal="center" vertical="center" wrapText="1"/>
    </xf>
    <xf numFmtId="43" fontId="18" fillId="0" borderId="9" xfId="1" applyFont="1" applyFill="1" applyBorder="1" applyAlignment="1">
      <alignment horizontal="center" vertical="center" wrapText="1"/>
    </xf>
    <xf numFmtId="43" fontId="5" fillId="0" borderId="0" xfId="1" applyFont="1"/>
    <xf numFmtId="43" fontId="36" fillId="2" borderId="0" xfId="1" applyFont="1" applyFill="1" applyAlignment="1"/>
    <xf numFmtId="43" fontId="36" fillId="6" borderId="0" xfId="1" applyFont="1" applyFill="1" applyAlignment="1"/>
    <xf numFmtId="43" fontId="27" fillId="12" borderId="0" xfId="1" applyFont="1" applyFill="1" applyAlignment="1"/>
    <xf numFmtId="164" fontId="41" fillId="0" borderId="0" xfId="1" applyNumberFormat="1" applyFont="1"/>
    <xf numFmtId="0" fontId="40" fillId="0" borderId="0" xfId="0" applyFont="1" applyFill="1"/>
    <xf numFmtId="0" fontId="5" fillId="0" borderId="0" xfId="0" applyFont="1" applyFill="1"/>
    <xf numFmtId="3" fontId="20" fillId="0" borderId="0" xfId="0" applyNumberFormat="1" applyFont="1" applyFill="1"/>
    <xf numFmtId="164" fontId="27" fillId="5" borderId="0" xfId="1" applyNumberFormat="1" applyFont="1" applyFill="1" applyAlignment="1"/>
    <xf numFmtId="164" fontId="20" fillId="0" borderId="10" xfId="1" applyNumberFormat="1" applyFont="1" applyFill="1" applyBorder="1" applyAlignment="1">
      <alignment vertical="center" wrapText="1"/>
    </xf>
    <xf numFmtId="164" fontId="17" fillId="3" borderId="14" xfId="1" applyNumberFormat="1" applyFont="1" applyFill="1" applyBorder="1"/>
    <xf numFmtId="43" fontId="19" fillId="6" borderId="9" xfId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horizontal="center" vertical="center" wrapText="1"/>
    </xf>
    <xf numFmtId="0" fontId="26" fillId="0" borderId="0" xfId="0" applyFont="1" applyFill="1" applyAlignment="1">
      <alignment horizontal="left"/>
    </xf>
    <xf numFmtId="43" fontId="28" fillId="2" borderId="10" xfId="1" applyFont="1" applyFill="1" applyBorder="1" applyAlignment="1">
      <alignment horizontal="center" vertical="center" wrapText="1"/>
    </xf>
    <xf numFmtId="43" fontId="27" fillId="12" borderId="0" xfId="1" applyFont="1" applyFill="1" applyAlignment="1">
      <alignment horizontal="left"/>
    </xf>
    <xf numFmtId="43" fontId="28" fillId="0" borderId="10" xfId="1" applyFont="1" applyFill="1" applyBorder="1" applyAlignment="1">
      <alignment vertical="center" wrapText="1"/>
    </xf>
    <xf numFmtId="43" fontId="28" fillId="0" borderId="10" xfId="1" applyFont="1" applyFill="1" applyBorder="1" applyAlignment="1">
      <alignment horizontal="center" vertical="center" wrapText="1"/>
    </xf>
    <xf numFmtId="43" fontId="19" fillId="3" borderId="9" xfId="1" applyFont="1" applyFill="1" applyBorder="1" applyAlignment="1">
      <alignment horizontal="center" vertical="center" wrapText="1"/>
    </xf>
    <xf numFmtId="164" fontId="39" fillId="7" borderId="1" xfId="1" applyNumberFormat="1" applyFont="1" applyFill="1" applyBorder="1" applyAlignment="1">
      <alignment horizontal="center" vertical="center"/>
    </xf>
    <xf numFmtId="164" fontId="34" fillId="7" borderId="1" xfId="1" applyNumberFormat="1" applyFont="1" applyFill="1" applyBorder="1"/>
    <xf numFmtId="164" fontId="34" fillId="7" borderId="14" xfId="1" applyNumberFormat="1" applyFont="1" applyFill="1" applyBorder="1"/>
    <xf numFmtId="164" fontId="36" fillId="0" borderId="1" xfId="1" applyNumberFormat="1" applyFont="1" applyFill="1" applyBorder="1" applyAlignment="1"/>
    <xf numFmtId="0" fontId="4" fillId="0" borderId="0" xfId="0" applyFont="1"/>
    <xf numFmtId="0" fontId="4" fillId="0" borderId="0" xfId="0" applyFont="1" applyFill="1"/>
    <xf numFmtId="0" fontId="25" fillId="0" borderId="0" xfId="0" applyFont="1" applyFill="1" applyAlignment="1"/>
    <xf numFmtId="43" fontId="19" fillId="0" borderId="10" xfId="1" applyFont="1" applyFill="1" applyBorder="1" applyAlignment="1">
      <alignment horizontal="center" vertical="center" wrapText="1"/>
    </xf>
    <xf numFmtId="0" fontId="27" fillId="0" borderId="0" xfId="0" applyFont="1" applyFill="1" applyBorder="1" applyAlignment="1">
      <alignment horizontal="left" wrapText="1"/>
    </xf>
    <xf numFmtId="0" fontId="41" fillId="9" borderId="0" xfId="0" applyFont="1" applyFill="1"/>
    <xf numFmtId="43" fontId="20" fillId="9" borderId="0" xfId="1" applyFont="1" applyFill="1"/>
    <xf numFmtId="43" fontId="41" fillId="9" borderId="0" xfId="1" applyFont="1" applyFill="1"/>
    <xf numFmtId="0" fontId="19" fillId="2" borderId="10" xfId="0" applyFont="1" applyFill="1" applyBorder="1" applyAlignment="1">
      <alignment horizontal="center" vertical="center" wrapText="1"/>
    </xf>
    <xf numFmtId="164" fontId="18" fillId="0" borderId="1" xfId="1" applyNumberFormat="1" applyFont="1" applyBorder="1"/>
    <xf numFmtId="0" fontId="20" fillId="0" borderId="0" xfId="0" applyFont="1" applyFill="1" applyAlignment="1">
      <alignment wrapText="1"/>
    </xf>
    <xf numFmtId="0" fontId="26" fillId="0" borderId="0" xfId="0" applyFont="1" applyFill="1" applyBorder="1" applyAlignment="1">
      <alignment horizontal="left" wrapText="1"/>
    </xf>
    <xf numFmtId="164" fontId="25" fillId="0" borderId="9" xfId="1" applyNumberFormat="1" applyFont="1" applyFill="1" applyBorder="1" applyAlignment="1">
      <alignment horizontal="center"/>
    </xf>
    <xf numFmtId="0" fontId="25" fillId="0" borderId="9" xfId="0" applyFont="1" applyBorder="1" applyAlignment="1">
      <alignment horizontal="center" wrapText="1"/>
    </xf>
    <xf numFmtId="0" fontId="19" fillId="7" borderId="9" xfId="0" applyFont="1" applyFill="1" applyBorder="1" applyAlignment="1">
      <alignment wrapText="1"/>
    </xf>
    <xf numFmtId="0" fontId="19" fillId="3" borderId="17" xfId="0" applyFont="1" applyFill="1" applyBorder="1" applyAlignment="1">
      <alignment wrapText="1"/>
    </xf>
    <xf numFmtId="164" fontId="19" fillId="0" borderId="14" xfId="1" applyNumberFormat="1" applyFont="1" applyBorder="1"/>
    <xf numFmtId="164" fontId="32" fillId="0" borderId="10" xfId="1" applyNumberFormat="1" applyFont="1" applyFill="1" applyBorder="1" applyAlignment="1">
      <alignment horizontal="center" vertical="center" wrapText="1"/>
    </xf>
    <xf numFmtId="0" fontId="6" fillId="0" borderId="20" xfId="0" applyFont="1" applyBorder="1"/>
    <xf numFmtId="0" fontId="6" fillId="0" borderId="0" xfId="0" applyFont="1" applyBorder="1"/>
    <xf numFmtId="0" fontId="20" fillId="0" borderId="0" xfId="0" applyFont="1" applyBorder="1"/>
    <xf numFmtId="0" fontId="33" fillId="0" borderId="21" xfId="0" applyFont="1" applyBorder="1" applyAlignment="1">
      <alignment horizontal="center"/>
    </xf>
    <xf numFmtId="0" fontId="33" fillId="0" borderId="30" xfId="0" applyFont="1" applyBorder="1" applyAlignment="1">
      <alignment horizontal="center"/>
    </xf>
    <xf numFmtId="0" fontId="20" fillId="0" borderId="9" xfId="0" applyFont="1" applyBorder="1"/>
    <xf numFmtId="0" fontId="20" fillId="0" borderId="10" xfId="0" applyFont="1" applyBorder="1" applyAlignment="1"/>
    <xf numFmtId="10" fontId="20" fillId="0" borderId="9" xfId="0" applyNumberFormat="1" applyFont="1" applyBorder="1" applyAlignment="1">
      <alignment horizontal="center"/>
    </xf>
    <xf numFmtId="166" fontId="20" fillId="0" borderId="9" xfId="0" applyNumberFormat="1" applyFont="1" applyBorder="1" applyAlignment="1">
      <alignment horizontal="center"/>
    </xf>
    <xf numFmtId="0" fontId="20" fillId="0" borderId="30" xfId="0" applyFont="1" applyBorder="1"/>
    <xf numFmtId="0" fontId="20" fillId="0" borderId="9" xfId="0" applyFont="1" applyBorder="1" applyAlignment="1"/>
    <xf numFmtId="0" fontId="20" fillId="0" borderId="9" xfId="0" applyFont="1" applyBorder="1" applyAlignment="1">
      <alignment horizontal="center"/>
    </xf>
    <xf numFmtId="0" fontId="19" fillId="13" borderId="9" xfId="0" applyFont="1" applyFill="1" applyBorder="1" applyAlignment="1">
      <alignment wrapText="1"/>
    </xf>
    <xf numFmtId="43" fontId="17" fillId="13" borderId="0" xfId="1" applyFont="1" applyFill="1" applyAlignment="1"/>
    <xf numFmtId="0" fontId="20" fillId="0" borderId="1" xfId="0" applyFont="1" applyFill="1" applyBorder="1" applyAlignment="1">
      <alignment horizontal="center" wrapText="1"/>
    </xf>
    <xf numFmtId="164" fontId="33" fillId="0" borderId="1" xfId="1" applyNumberFormat="1" applyFont="1" applyBorder="1" applyAlignment="1">
      <alignment horizontal="center" wrapText="1"/>
    </xf>
    <xf numFmtId="164" fontId="18" fillId="0" borderId="1" xfId="1" applyNumberFormat="1" applyFont="1" applyBorder="1" applyAlignment="1">
      <alignment horizontal="center" wrapText="1"/>
    </xf>
    <xf numFmtId="43" fontId="25" fillId="7" borderId="1" xfId="1" applyFont="1" applyFill="1" applyBorder="1" applyAlignment="1">
      <alignment vertical="center" wrapText="1"/>
    </xf>
    <xf numFmtId="164" fontId="25" fillId="0" borderId="9" xfId="1" applyNumberFormat="1" applyFont="1" applyFill="1" applyBorder="1" applyAlignment="1">
      <alignment vertical="center" wrapText="1"/>
    </xf>
    <xf numFmtId="164" fontId="25" fillId="3" borderId="9" xfId="1" applyNumberFormat="1" applyFont="1" applyFill="1" applyBorder="1" applyAlignment="1">
      <alignment vertical="center" wrapText="1"/>
    </xf>
    <xf numFmtId="43" fontId="25" fillId="3" borderId="9" xfId="1" applyFont="1" applyFill="1" applyBorder="1" applyAlignment="1">
      <alignment vertical="center" wrapText="1"/>
    </xf>
    <xf numFmtId="164" fontId="25" fillId="7" borderId="9" xfId="1" applyNumberFormat="1" applyFont="1" applyFill="1" applyBorder="1" applyAlignment="1">
      <alignment vertical="center" wrapText="1"/>
    </xf>
    <xf numFmtId="43" fontId="25" fillId="7" borderId="9" xfId="1" applyFont="1" applyFill="1" applyBorder="1" applyAlignment="1">
      <alignment vertical="center" wrapText="1"/>
    </xf>
    <xf numFmtId="0" fontId="2" fillId="0" borderId="0" xfId="0" applyFont="1" applyFill="1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0" xfId="0" applyFont="1"/>
    <xf numFmtId="0" fontId="40" fillId="0" borderId="0" xfId="0" applyFont="1" applyFill="1" applyAlignment="1">
      <alignment horizontal="center" wrapText="1"/>
    </xf>
    <xf numFmtId="164" fontId="20" fillId="0" borderId="1" xfId="0" applyNumberFormat="1" applyFont="1" applyBorder="1"/>
    <xf numFmtId="164" fontId="23" fillId="0" borderId="0" xfId="1" applyNumberFormat="1" applyFont="1"/>
    <xf numFmtId="164" fontId="37" fillId="0" borderId="1" xfId="1" applyNumberFormat="1" applyFont="1" applyFill="1" applyBorder="1" applyAlignment="1"/>
    <xf numFmtId="164" fontId="20" fillId="0" borderId="14" xfId="0" applyNumberFormat="1" applyFont="1" applyFill="1" applyBorder="1"/>
    <xf numFmtId="164" fontId="20" fillId="2" borderId="1" xfId="1" applyNumberFormat="1" applyFont="1" applyFill="1" applyBorder="1" applyAlignment="1">
      <alignment wrapText="1"/>
    </xf>
    <xf numFmtId="164" fontId="32" fillId="2" borderId="10" xfId="1" applyNumberFormat="1" applyFont="1" applyFill="1" applyBorder="1" applyAlignment="1">
      <alignment horizontal="center" vertical="center" wrapText="1"/>
    </xf>
    <xf numFmtId="164" fontId="32" fillId="6" borderId="10" xfId="1" applyNumberFormat="1" applyFont="1" applyFill="1" applyBorder="1" applyAlignment="1">
      <alignment horizontal="center" vertical="center" wrapText="1"/>
    </xf>
    <xf numFmtId="164" fontId="32" fillId="4" borderId="10" xfId="1" applyNumberFormat="1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vertical="center" wrapText="1"/>
    </xf>
    <xf numFmtId="164" fontId="32" fillId="0" borderId="10" xfId="1" applyNumberFormat="1" applyFont="1" applyFill="1" applyBorder="1" applyAlignment="1">
      <alignment vertical="center" wrapText="1"/>
    </xf>
    <xf numFmtId="164" fontId="19" fillId="0" borderId="9" xfId="1" applyNumberFormat="1" applyFont="1" applyBorder="1" applyAlignment="1">
      <alignment horizontal="center" vertical="center" wrapText="1"/>
    </xf>
    <xf numFmtId="0" fontId="18" fillId="0" borderId="0" xfId="0" applyFont="1" applyFill="1" applyAlignment="1"/>
    <xf numFmtId="164" fontId="41" fillId="13" borderId="14" xfId="1" applyNumberFormat="1" applyFont="1" applyFill="1" applyBorder="1" applyAlignment="1">
      <alignment horizontal="center" wrapText="1"/>
    </xf>
    <xf numFmtId="0" fontId="19" fillId="4" borderId="9" xfId="0" applyFont="1" applyFill="1" applyBorder="1" applyAlignment="1">
      <alignment wrapText="1"/>
    </xf>
    <xf numFmtId="164" fontId="20" fillId="0" borderId="9" xfId="1" applyNumberFormat="1" applyFont="1" applyFill="1" applyBorder="1" applyAlignment="1">
      <alignment wrapText="1"/>
    </xf>
    <xf numFmtId="164" fontId="20" fillId="0" borderId="0" xfId="1" applyNumberFormat="1" applyFont="1" applyAlignment="1">
      <alignment horizontal="right"/>
    </xf>
    <xf numFmtId="164" fontId="19" fillId="6" borderId="10" xfId="1" applyNumberFormat="1" applyFont="1" applyFill="1" applyBorder="1" applyAlignment="1">
      <alignment horizontal="center" vertical="center" wrapText="1"/>
    </xf>
    <xf numFmtId="164" fontId="20" fillId="0" borderId="9" xfId="1" applyNumberFormat="1" applyFont="1" applyBorder="1" applyAlignment="1">
      <alignment horizontal="center" vertical="center" wrapText="1"/>
    </xf>
    <xf numFmtId="164" fontId="20" fillId="2" borderId="9" xfId="1" applyNumberFormat="1" applyFont="1" applyFill="1" applyBorder="1" applyAlignment="1">
      <alignment horizontal="center" vertical="center" wrapText="1"/>
    </xf>
    <xf numFmtId="164" fontId="17" fillId="7" borderId="10" xfId="1" applyNumberFormat="1" applyFont="1" applyFill="1" applyBorder="1" applyAlignment="1">
      <alignment horizontal="center" vertical="center" wrapText="1"/>
    </xf>
    <xf numFmtId="164" fontId="26" fillId="6" borderId="0" xfId="1" applyNumberFormat="1" applyFont="1" applyFill="1" applyAlignment="1"/>
    <xf numFmtId="164" fontId="19" fillId="0" borderId="9" xfId="1" applyNumberFormat="1" applyFont="1" applyFill="1" applyBorder="1" applyAlignment="1">
      <alignment wrapText="1"/>
    </xf>
    <xf numFmtId="164" fontId="17" fillId="0" borderId="0" xfId="1" applyNumberFormat="1" applyFont="1" applyFill="1" applyAlignment="1"/>
    <xf numFmtId="164" fontId="17" fillId="0" borderId="0" xfId="1" applyNumberFormat="1" applyFont="1" applyFill="1" applyAlignment="1">
      <alignment horizontal="center" wrapText="1"/>
    </xf>
    <xf numFmtId="164" fontId="41" fillId="0" borderId="0" xfId="1" applyNumberFormat="1" applyFont="1" applyFill="1" applyAlignment="1"/>
    <xf numFmtId="164" fontId="20" fillId="0" borderId="0" xfId="1" applyNumberFormat="1" applyFont="1" applyFill="1" applyAlignment="1">
      <alignment horizontal="center" wrapText="1"/>
    </xf>
    <xf numFmtId="167" fontId="29" fillId="0" borderId="10" xfId="1" applyNumberFormat="1" applyFont="1" applyFill="1" applyBorder="1" applyAlignment="1">
      <alignment horizontal="center" vertical="center" wrapText="1"/>
    </xf>
    <xf numFmtId="164" fontId="17" fillId="7" borderId="0" xfId="1" applyNumberFormat="1" applyFont="1" applyFill="1" applyAlignment="1"/>
    <xf numFmtId="43" fontId="29" fillId="10" borderId="0" xfId="1" applyFont="1" applyFill="1" applyBorder="1" applyAlignment="1">
      <alignment horizontal="center" vertical="center" wrapText="1"/>
    </xf>
    <xf numFmtId="164" fontId="32" fillId="13" borderId="10" xfId="1" applyNumberFormat="1" applyFont="1" applyFill="1" applyBorder="1" applyAlignment="1">
      <alignment horizontal="center" vertical="center" wrapText="1"/>
    </xf>
    <xf numFmtId="0" fontId="20" fillId="0" borderId="0" xfId="0" applyFont="1" applyAlignment="1">
      <alignment horizontal="right"/>
    </xf>
    <xf numFmtId="43" fontId="20" fillId="6" borderId="28" xfId="1" applyFont="1" applyFill="1" applyBorder="1" applyAlignment="1">
      <alignment horizontal="center"/>
    </xf>
    <xf numFmtId="43" fontId="20" fillId="0" borderId="1" xfId="1" applyFont="1" applyBorder="1"/>
    <xf numFmtId="164" fontId="19" fillId="0" borderId="9" xfId="1" applyNumberFormat="1" applyFont="1" applyFill="1" applyBorder="1" applyAlignment="1">
      <alignment vertical="center" wrapText="1"/>
    </xf>
    <xf numFmtId="43" fontId="45" fillId="0" borderId="0" xfId="1" applyFont="1" applyFill="1"/>
    <xf numFmtId="164" fontId="19" fillId="0" borderId="10" xfId="1" applyNumberFormat="1" applyFont="1" applyFill="1" applyBorder="1" applyAlignment="1">
      <alignment vertical="center" wrapText="1"/>
    </xf>
    <xf numFmtId="164" fontId="19" fillId="0" borderId="19" xfId="1" applyNumberFormat="1" applyFont="1" applyFill="1" applyBorder="1" applyAlignment="1">
      <alignment vertical="center" wrapText="1"/>
    </xf>
    <xf numFmtId="164" fontId="19" fillId="7" borderId="0" xfId="1" applyNumberFormat="1" applyFont="1" applyFill="1"/>
    <xf numFmtId="164" fontId="17" fillId="0" borderId="0" xfId="1" applyNumberFormat="1" applyFont="1" applyAlignment="1">
      <alignment horizontal="right"/>
    </xf>
    <xf numFmtId="43" fontId="29" fillId="4" borderId="10" xfId="1" applyFont="1" applyFill="1" applyBorder="1" applyAlignment="1">
      <alignment horizontal="center" vertical="center" wrapText="1"/>
    </xf>
    <xf numFmtId="164" fontId="29" fillId="0" borderId="10" xfId="1" applyNumberFormat="1" applyFont="1" applyFill="1" applyBorder="1" applyAlignment="1">
      <alignment horizontal="center" vertical="center" wrapText="1"/>
    </xf>
    <xf numFmtId="43" fontId="32" fillId="0" borderId="10" xfId="1" applyFont="1" applyFill="1" applyBorder="1" applyAlignment="1">
      <alignment horizontal="center" vertical="center" wrapText="1"/>
    </xf>
    <xf numFmtId="164" fontId="18" fillId="13" borderId="1" xfId="1" applyNumberFormat="1" applyFont="1" applyFill="1" applyBorder="1" applyAlignment="1"/>
    <xf numFmtId="164" fontId="18" fillId="9" borderId="1" xfId="1" applyNumberFormat="1" applyFont="1" applyFill="1" applyBorder="1" applyAlignment="1"/>
    <xf numFmtId="164" fontId="17" fillId="0" borderId="0" xfId="1" applyNumberFormat="1" applyFont="1"/>
    <xf numFmtId="164" fontId="20" fillId="0" borderId="15" xfId="1" applyNumberFormat="1" applyFont="1" applyBorder="1"/>
    <xf numFmtId="164" fontId="33" fillId="0" borderId="0" xfId="1" applyNumberFormat="1" applyFont="1" applyFill="1" applyAlignment="1">
      <alignment horizontal="right"/>
    </xf>
    <xf numFmtId="164" fontId="23" fillId="0" borderId="0" xfId="1" applyNumberFormat="1" applyFont="1" applyFill="1" applyAlignment="1">
      <alignment horizontal="right"/>
    </xf>
    <xf numFmtId="43" fontId="17" fillId="0" borderId="0" xfId="1" applyFont="1" applyFill="1"/>
    <xf numFmtId="43" fontId="33" fillId="0" borderId="0" xfId="1" applyFont="1" applyFill="1"/>
    <xf numFmtId="0" fontId="1" fillId="0" borderId="0" xfId="0" applyFont="1" applyFill="1"/>
    <xf numFmtId="164" fontId="19" fillId="0" borderId="27" xfId="1" applyNumberFormat="1" applyFont="1" applyBorder="1" applyAlignment="1">
      <alignment horizontal="center" vertical="center" wrapText="1"/>
    </xf>
    <xf numFmtId="0" fontId="19" fillId="7" borderId="10" xfId="0" applyFont="1" applyFill="1" applyBorder="1" applyAlignment="1">
      <alignment horizontal="center" vertical="center" wrapText="1"/>
    </xf>
    <xf numFmtId="1" fontId="20" fillId="0" borderId="0" xfId="0" applyNumberFormat="1" applyFont="1"/>
    <xf numFmtId="164" fontId="18" fillId="7" borderId="0" xfId="1" applyNumberFormat="1" applyFont="1" applyFill="1"/>
    <xf numFmtId="164" fontId="33" fillId="3" borderId="0" xfId="0" applyNumberFormat="1" applyFont="1" applyFill="1"/>
    <xf numFmtId="164" fontId="45" fillId="6" borderId="0" xfId="1" applyNumberFormat="1" applyFont="1" applyFill="1"/>
    <xf numFmtId="164" fontId="20" fillId="0" borderId="0" xfId="1" applyNumberFormat="1" applyFont="1" applyFill="1" applyAlignment="1">
      <alignment horizontal="center"/>
    </xf>
    <xf numFmtId="14" fontId="17" fillId="0" borderId="0" xfId="1" applyNumberFormat="1" applyFont="1" applyFill="1"/>
    <xf numFmtId="164" fontId="33" fillId="0" borderId="23" xfId="1" applyNumberFormat="1" applyFont="1" applyFill="1" applyBorder="1" applyAlignment="1">
      <alignment horizontal="center"/>
    </xf>
    <xf numFmtId="0" fontId="17" fillId="0" borderId="1" xfId="0" applyFont="1" applyFill="1" applyBorder="1"/>
    <xf numFmtId="14" fontId="17" fillId="0" borderId="1" xfId="1" applyNumberFormat="1" applyFont="1" applyFill="1" applyBorder="1" applyAlignment="1">
      <alignment horizontal="center" vertical="center"/>
    </xf>
    <xf numFmtId="164" fontId="17" fillId="0" borderId="1" xfId="1" applyNumberFormat="1" applyFont="1" applyFill="1" applyBorder="1"/>
    <xf numFmtId="164" fontId="17" fillId="0" borderId="1" xfId="1" applyNumberFormat="1" applyFont="1" applyFill="1" applyBorder="1" applyAlignment="1">
      <alignment horizontal="right" vertical="center"/>
    </xf>
    <xf numFmtId="164" fontId="17" fillId="0" borderId="14" xfId="1" applyNumberFormat="1" applyFont="1" applyFill="1" applyBorder="1" applyAlignment="1">
      <alignment horizontal="right" vertical="center"/>
    </xf>
    <xf numFmtId="164" fontId="20" fillId="0" borderId="14" xfId="1" applyNumberFormat="1" applyFont="1" applyFill="1" applyBorder="1"/>
    <xf numFmtId="164" fontId="41" fillId="0" borderId="1" xfId="1" applyNumberFormat="1" applyFont="1" applyFill="1" applyBorder="1"/>
    <xf numFmtId="0" fontId="41" fillId="0" borderId="1" xfId="0" applyFont="1" applyFill="1" applyBorder="1"/>
    <xf numFmtId="0" fontId="20" fillId="0" borderId="1" xfId="0" applyFont="1" applyFill="1" applyBorder="1"/>
    <xf numFmtId="14" fontId="20" fillId="0" borderId="1" xfId="0" applyNumberFormat="1" applyFont="1" applyBorder="1"/>
    <xf numFmtId="0" fontId="20" fillId="0" borderId="0" xfId="0" applyFont="1" applyFill="1" applyAlignment="1">
      <alignment horizontal="right"/>
    </xf>
    <xf numFmtId="0" fontId="41" fillId="3" borderId="1" xfId="0" applyFont="1" applyFill="1" applyBorder="1"/>
    <xf numFmtId="0" fontId="17" fillId="0" borderId="1" xfId="0" applyFont="1" applyFill="1" applyBorder="1" applyAlignment="1">
      <alignment horizontal="left"/>
    </xf>
    <xf numFmtId="164" fontId="17" fillId="0" borderId="14" xfId="1" applyNumberFormat="1" applyFont="1" applyFill="1" applyBorder="1"/>
    <xf numFmtId="0" fontId="41" fillId="0" borderId="1" xfId="0" applyFont="1" applyFill="1" applyBorder="1" applyAlignment="1">
      <alignment horizontal="center" wrapText="1"/>
    </xf>
    <xf numFmtId="0" fontId="35" fillId="0" borderId="13" xfId="1" applyNumberFormat="1" applyFont="1" applyFill="1" applyBorder="1" applyAlignment="1">
      <alignment horizontal="left" vertical="center"/>
    </xf>
    <xf numFmtId="164" fontId="35" fillId="0" borderId="13" xfId="1" applyNumberFormat="1" applyFont="1" applyFill="1" applyBorder="1" applyAlignment="1">
      <alignment horizontal="center" vertical="center"/>
    </xf>
    <xf numFmtId="164" fontId="11" fillId="0" borderId="1" xfId="1" applyNumberFormat="1" applyFont="1" applyFill="1" applyBorder="1"/>
    <xf numFmtId="164" fontId="16" fillId="0" borderId="1" xfId="1" applyNumberFormat="1" applyFont="1" applyFill="1" applyBorder="1" applyAlignment="1">
      <alignment horizontal="right" vertical="center"/>
    </xf>
    <xf numFmtId="0" fontId="11" fillId="0" borderId="1" xfId="0" applyFont="1" applyFill="1" applyBorder="1" applyAlignment="1">
      <alignment horizontal="center" wrapText="1"/>
    </xf>
    <xf numFmtId="164" fontId="20" fillId="0" borderId="1" xfId="1" applyNumberFormat="1" applyFont="1" applyFill="1" applyBorder="1"/>
    <xf numFmtId="164" fontId="22" fillId="0" borderId="1" xfId="1" applyNumberFormat="1" applyFont="1" applyFill="1" applyBorder="1" applyAlignment="1">
      <alignment horizontal="center" vertical="center"/>
    </xf>
    <xf numFmtId="164" fontId="17" fillId="0" borderId="3" xfId="1" applyNumberFormat="1" applyFont="1" applyFill="1" applyBorder="1" applyAlignment="1">
      <alignment horizontal="right" vertical="center"/>
    </xf>
    <xf numFmtId="164" fontId="17" fillId="0" borderId="1" xfId="1" applyNumberFormat="1" applyFont="1" applyFill="1" applyBorder="1" applyAlignment="1">
      <alignment horizontal="center" wrapText="1"/>
    </xf>
    <xf numFmtId="0" fontId="17" fillId="0" borderId="1" xfId="0" applyFont="1" applyFill="1" applyBorder="1" applyAlignment="1">
      <alignment horizontal="center" wrapText="1"/>
    </xf>
    <xf numFmtId="0" fontId="17" fillId="0" borderId="14" xfId="0" applyFont="1" applyFill="1" applyBorder="1" applyAlignment="1">
      <alignment horizontal="center" wrapText="1"/>
    </xf>
    <xf numFmtId="164" fontId="17" fillId="0" borderId="14" xfId="1" applyNumberFormat="1" applyFont="1" applyFill="1" applyBorder="1" applyAlignment="1">
      <alignment horizontal="center" wrapText="1"/>
    </xf>
    <xf numFmtId="0" fontId="20" fillId="0" borderId="14" xfId="1" applyNumberFormat="1" applyFont="1" applyFill="1" applyBorder="1" applyAlignment="1">
      <alignment horizontal="left" wrapText="1"/>
    </xf>
    <xf numFmtId="43" fontId="17" fillId="0" borderId="14" xfId="1" applyFont="1" applyFill="1" applyBorder="1"/>
    <xf numFmtId="43" fontId="41" fillId="0" borderId="14" xfId="1" applyFont="1" applyFill="1" applyBorder="1"/>
    <xf numFmtId="14" fontId="17" fillId="0" borderId="1" xfId="1" applyNumberFormat="1" applyFont="1" applyFill="1" applyBorder="1"/>
    <xf numFmtId="14" fontId="20" fillId="0" borderId="1" xfId="0" applyNumberFormat="1" applyFont="1" applyFill="1" applyBorder="1"/>
    <xf numFmtId="165" fontId="20" fillId="0" borderId="1" xfId="1" applyNumberFormat="1" applyFont="1" applyFill="1" applyBorder="1" applyAlignment="1">
      <alignment wrapText="1"/>
    </xf>
    <xf numFmtId="43" fontId="20" fillId="0" borderId="1" xfId="1" applyFont="1" applyFill="1" applyBorder="1"/>
    <xf numFmtId="164" fontId="20" fillId="0" borderId="1" xfId="0" applyNumberFormat="1" applyFont="1" applyFill="1" applyBorder="1"/>
    <xf numFmtId="0" fontId="35" fillId="0" borderId="1" xfId="1" applyNumberFormat="1" applyFont="1" applyFill="1" applyBorder="1" applyAlignment="1">
      <alignment horizontal="left" vertical="center"/>
    </xf>
    <xf numFmtId="164" fontId="16" fillId="0" borderId="14" xfId="1" applyNumberFormat="1" applyFont="1" applyFill="1" applyBorder="1" applyAlignment="1">
      <alignment horizontal="right" vertical="center"/>
    </xf>
    <xf numFmtId="164" fontId="8" fillId="0" borderId="1" xfId="1" applyNumberFormat="1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center" wrapText="1"/>
    </xf>
    <xf numFmtId="0" fontId="22" fillId="0" borderId="1" xfId="1" applyNumberFormat="1" applyFont="1" applyFill="1" applyBorder="1" applyAlignment="1">
      <alignment horizontal="left" vertical="center"/>
    </xf>
    <xf numFmtId="164" fontId="17" fillId="0" borderId="14" xfId="0" applyNumberFormat="1" applyFont="1" applyFill="1" applyBorder="1" applyAlignment="1">
      <alignment horizontal="center" wrapText="1"/>
    </xf>
    <xf numFmtId="164" fontId="20" fillId="0" borderId="14" xfId="0" applyNumberFormat="1" applyFont="1" applyFill="1" applyBorder="1" applyAlignment="1">
      <alignment horizontal="center" wrapText="1"/>
    </xf>
    <xf numFmtId="164" fontId="20" fillId="0" borderId="14" xfId="1" applyNumberFormat="1" applyFont="1" applyFill="1" applyBorder="1" applyAlignment="1">
      <alignment horizontal="center" wrapText="1"/>
    </xf>
    <xf numFmtId="164" fontId="20" fillId="0" borderId="1" xfId="1" applyNumberFormat="1" applyFont="1" applyFill="1" applyBorder="1" applyAlignment="1">
      <alignment horizontal="center" wrapText="1"/>
    </xf>
    <xf numFmtId="43" fontId="20" fillId="0" borderId="1" xfId="1" applyFont="1" applyFill="1" applyBorder="1" applyAlignment="1">
      <alignment horizontal="center" wrapText="1"/>
    </xf>
    <xf numFmtId="43" fontId="20" fillId="0" borderId="14" xfId="1" applyFont="1" applyFill="1" applyBorder="1" applyAlignment="1">
      <alignment horizontal="center" wrapText="1"/>
    </xf>
    <xf numFmtId="14" fontId="22" fillId="0" borderId="14" xfId="1" applyNumberFormat="1" applyFont="1" applyFill="1" applyBorder="1" applyAlignment="1">
      <alignment horizontal="center" vertical="center"/>
    </xf>
    <xf numFmtId="164" fontId="22" fillId="0" borderId="1" xfId="1" applyNumberFormat="1" applyFont="1" applyFill="1" applyBorder="1" applyAlignment="1">
      <alignment horizontal="right" vertical="center"/>
    </xf>
    <xf numFmtId="164" fontId="41" fillId="0" borderId="14" xfId="1" applyNumberFormat="1" applyFont="1" applyFill="1" applyBorder="1" applyAlignment="1">
      <alignment horizontal="center" vertical="center" wrapText="1"/>
    </xf>
    <xf numFmtId="14" fontId="17" fillId="0" borderId="14" xfId="1" applyNumberFormat="1" applyFont="1" applyFill="1" applyBorder="1" applyAlignment="1">
      <alignment horizontal="center" vertical="center"/>
    </xf>
    <xf numFmtId="0" fontId="17" fillId="0" borderId="14" xfId="0" applyFont="1" applyFill="1" applyBorder="1" applyAlignment="1">
      <alignment horizontal="left"/>
    </xf>
    <xf numFmtId="43" fontId="20" fillId="0" borderId="14" xfId="1" applyFont="1" applyFill="1" applyBorder="1"/>
    <xf numFmtId="164" fontId="20" fillId="0" borderId="1" xfId="1" applyNumberFormat="1" applyFont="1" applyFill="1" applyBorder="1" applyAlignment="1">
      <alignment horizontal="center"/>
    </xf>
    <xf numFmtId="164" fontId="20" fillId="13" borderId="14" xfId="1" applyNumberFormat="1" applyFont="1" applyFill="1" applyBorder="1"/>
    <xf numFmtId="43" fontId="20" fillId="13" borderId="14" xfId="1" applyFont="1" applyFill="1" applyBorder="1"/>
    <xf numFmtId="164" fontId="20" fillId="13" borderId="1" xfId="1" applyNumberFormat="1" applyFont="1" applyFill="1" applyBorder="1"/>
    <xf numFmtId="164" fontId="22" fillId="2" borderId="2" xfId="1" applyNumberFormat="1" applyFont="1" applyFill="1" applyBorder="1" applyAlignment="1">
      <alignment horizontal="center" vertical="center"/>
    </xf>
    <xf numFmtId="164" fontId="22" fillId="2" borderId="18" xfId="1" applyNumberFormat="1" applyFont="1" applyFill="1" applyBorder="1" applyAlignment="1">
      <alignment horizontal="center" vertical="center"/>
    </xf>
    <xf numFmtId="164" fontId="20" fillId="2" borderId="1" xfId="1" applyNumberFormat="1" applyFont="1" applyFill="1" applyBorder="1"/>
    <xf numFmtId="164" fontId="35" fillId="2" borderId="2" xfId="1" applyNumberFormat="1" applyFont="1" applyFill="1" applyBorder="1" applyAlignment="1">
      <alignment horizontal="center" vertical="center"/>
    </xf>
    <xf numFmtId="164" fontId="35" fillId="2" borderId="1" xfId="1" applyNumberFormat="1" applyFont="1" applyFill="1" applyBorder="1" applyAlignment="1">
      <alignment horizontal="center" vertical="center"/>
    </xf>
    <xf numFmtId="164" fontId="22" fillId="2" borderId="1" xfId="1" applyNumberFormat="1" applyFont="1" applyFill="1" applyBorder="1" applyAlignment="1">
      <alignment horizontal="center" vertical="center"/>
    </xf>
    <xf numFmtId="0" fontId="41" fillId="0" borderId="0" xfId="0" applyFont="1" applyAlignment="1">
      <alignment horizontal="right"/>
    </xf>
    <xf numFmtId="0" fontId="18" fillId="2" borderId="3" xfId="0" applyFont="1" applyFill="1" applyBorder="1" applyAlignment="1">
      <alignment horizontal="right"/>
    </xf>
    <xf numFmtId="0" fontId="18" fillId="2" borderId="12" xfId="0" applyFont="1" applyFill="1" applyBorder="1" applyAlignment="1">
      <alignment horizontal="right"/>
    </xf>
    <xf numFmtId="164" fontId="19" fillId="0" borderId="5" xfId="1" applyNumberFormat="1" applyFont="1" applyBorder="1" applyAlignment="1">
      <alignment horizontal="center" vertical="center" wrapText="1"/>
    </xf>
    <xf numFmtId="164" fontId="19" fillId="0" borderId="8" xfId="1" applyNumberFormat="1" applyFont="1" applyBorder="1" applyAlignment="1">
      <alignment horizontal="center" vertical="center" wrapText="1"/>
    </xf>
    <xf numFmtId="14" fontId="19" fillId="0" borderId="6" xfId="1" applyNumberFormat="1" applyFont="1" applyBorder="1" applyAlignment="1">
      <alignment horizontal="center" vertical="center" wrapText="1"/>
    </xf>
    <xf numFmtId="14" fontId="19" fillId="0" borderId="9" xfId="1" applyNumberFormat="1" applyFont="1" applyBorder="1" applyAlignment="1">
      <alignment horizontal="center" vertical="center" wrapText="1"/>
    </xf>
    <xf numFmtId="0" fontId="19" fillId="0" borderId="6" xfId="0" applyFont="1" applyFill="1" applyBorder="1" applyAlignment="1">
      <alignment horizontal="center" vertical="center" wrapText="1"/>
    </xf>
    <xf numFmtId="0" fontId="19" fillId="0" borderId="9" xfId="0" applyFont="1" applyFill="1" applyBorder="1" applyAlignment="1">
      <alignment horizontal="center" vertical="center" wrapText="1"/>
    </xf>
    <xf numFmtId="43" fontId="19" fillId="0" borderId="4" xfId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horizontal="center" vertical="center" wrapText="1"/>
    </xf>
    <xf numFmtId="43" fontId="20" fillId="7" borderId="3" xfId="1" applyFont="1" applyFill="1" applyBorder="1" applyAlignment="1">
      <alignment horizontal="center" vertical="center" wrapText="1"/>
    </xf>
    <xf numFmtId="43" fontId="20" fillId="7" borderId="13" xfId="1" applyFont="1" applyFill="1" applyBorder="1" applyAlignment="1">
      <alignment horizontal="center" vertical="center" wrapText="1"/>
    </xf>
    <xf numFmtId="43" fontId="20" fillId="2" borderId="1" xfId="1" applyFont="1" applyFill="1" applyBorder="1" applyAlignment="1">
      <alignment horizontal="center" vertical="center" wrapText="1"/>
    </xf>
    <xf numFmtId="0" fontId="20" fillId="6" borderId="25" xfId="0" applyFont="1" applyFill="1" applyBorder="1" applyAlignment="1">
      <alignment horizontal="center" wrapText="1"/>
    </xf>
    <xf numFmtId="0" fontId="20" fillId="6" borderId="28" xfId="0" applyFont="1" applyFill="1" applyBorder="1" applyAlignment="1">
      <alignment horizontal="center" wrapText="1"/>
    </xf>
    <xf numFmtId="0" fontId="20" fillId="6" borderId="29" xfId="0" applyFont="1" applyFill="1" applyBorder="1" applyAlignment="1">
      <alignment horizontal="center" wrapText="1"/>
    </xf>
    <xf numFmtId="43" fontId="19" fillId="7" borderId="3" xfId="1" applyFont="1" applyFill="1" applyBorder="1" applyAlignment="1">
      <alignment horizontal="center" vertical="center" wrapText="1"/>
    </xf>
    <xf numFmtId="43" fontId="19" fillId="7" borderId="12" xfId="1" applyFont="1" applyFill="1" applyBorder="1" applyAlignment="1">
      <alignment horizontal="center" vertical="center" wrapText="1"/>
    </xf>
    <xf numFmtId="43" fontId="41" fillId="7" borderId="0" xfId="1" applyFont="1" applyFill="1" applyAlignment="1">
      <alignment horizontal="center"/>
    </xf>
    <xf numFmtId="0" fontId="20" fillId="6" borderId="25" xfId="0" applyFont="1" applyFill="1" applyBorder="1" applyAlignment="1">
      <alignment horizontal="center"/>
    </xf>
    <xf numFmtId="0" fontId="20" fillId="6" borderId="28" xfId="0" applyFont="1" applyFill="1" applyBorder="1" applyAlignment="1">
      <alignment horizontal="center"/>
    </xf>
    <xf numFmtId="0" fontId="20" fillId="6" borderId="29" xfId="0" applyFont="1" applyFill="1" applyBorder="1" applyAlignment="1">
      <alignment horizontal="center"/>
    </xf>
    <xf numFmtId="0" fontId="20" fillId="0" borderId="28" xfId="0" applyFont="1" applyBorder="1" applyAlignment="1">
      <alignment horizontal="center"/>
    </xf>
    <xf numFmtId="0" fontId="20" fillId="0" borderId="29" xfId="0" applyFont="1" applyBorder="1" applyAlignment="1">
      <alignment horizontal="center"/>
    </xf>
    <xf numFmtId="164" fontId="20" fillId="0" borderId="3" xfId="1" applyNumberFormat="1" applyFont="1" applyBorder="1" applyAlignment="1">
      <alignment horizontal="right"/>
    </xf>
    <xf numFmtId="164" fontId="20" fillId="0" borderId="12" xfId="1" applyNumberFormat="1" applyFont="1" applyBorder="1" applyAlignment="1">
      <alignment horizontal="right"/>
    </xf>
    <xf numFmtId="164" fontId="20" fillId="0" borderId="13" xfId="1" applyNumberFormat="1" applyFont="1" applyBorder="1" applyAlignment="1">
      <alignment horizontal="right"/>
    </xf>
    <xf numFmtId="0" fontId="20" fillId="2" borderId="3" xfId="0" applyFont="1" applyFill="1" applyBorder="1" applyAlignment="1">
      <alignment horizontal="center"/>
    </xf>
    <xf numFmtId="0" fontId="20" fillId="2" borderId="12" xfId="0" applyFont="1" applyFill="1" applyBorder="1" applyAlignment="1">
      <alignment horizontal="center"/>
    </xf>
    <xf numFmtId="0" fontId="25" fillId="7" borderId="25" xfId="0" applyFont="1" applyFill="1" applyBorder="1" applyAlignment="1">
      <alignment horizontal="center" wrapText="1"/>
    </xf>
    <xf numFmtId="0" fontId="25" fillId="7" borderId="28" xfId="0" applyFont="1" applyFill="1" applyBorder="1" applyAlignment="1">
      <alignment horizontal="center" wrapText="1"/>
    </xf>
    <xf numFmtId="0" fontId="25" fillId="7" borderId="29" xfId="0" applyFont="1" applyFill="1" applyBorder="1" applyAlignment="1">
      <alignment horizontal="center" wrapText="1"/>
    </xf>
    <xf numFmtId="0" fontId="25" fillId="7" borderId="21" xfId="0" applyFont="1" applyFill="1" applyBorder="1" applyAlignment="1">
      <alignment horizontal="center" wrapText="1"/>
    </xf>
    <xf numFmtId="0" fontId="25" fillId="7" borderId="30" xfId="0" applyFont="1" applyFill="1" applyBorder="1" applyAlignment="1">
      <alignment horizontal="center" wrapText="1"/>
    </xf>
    <xf numFmtId="0" fontId="25" fillId="7" borderId="17" xfId="0" applyFont="1" applyFill="1" applyBorder="1" applyAlignment="1">
      <alignment horizontal="center" wrapText="1"/>
    </xf>
    <xf numFmtId="0" fontId="26" fillId="0" borderId="0" xfId="0" applyFont="1" applyFill="1" applyAlignment="1">
      <alignment horizontal="left"/>
    </xf>
    <xf numFmtId="164" fontId="18" fillId="5" borderId="0" xfId="1" applyNumberFormat="1" applyFont="1" applyFill="1" applyAlignment="1">
      <alignment horizontal="left"/>
    </xf>
    <xf numFmtId="0" fontId="26" fillId="6" borderId="3" xfId="0" applyFont="1" applyFill="1" applyBorder="1" applyAlignment="1">
      <alignment horizontal="center" vertical="center" wrapText="1"/>
    </xf>
    <xf numFmtId="0" fontId="26" fillId="6" borderId="12" xfId="0" applyFont="1" applyFill="1" applyBorder="1" applyAlignment="1">
      <alignment horizontal="center" vertical="center" wrapText="1"/>
    </xf>
    <xf numFmtId="164" fontId="25" fillId="0" borderId="5" xfId="1" applyNumberFormat="1" applyFont="1" applyBorder="1" applyAlignment="1">
      <alignment horizontal="center" vertical="center" wrapText="1"/>
    </xf>
    <xf numFmtId="164" fontId="25" fillId="0" borderId="8" xfId="1" applyNumberFormat="1" applyFont="1" applyBorder="1" applyAlignment="1">
      <alignment horizontal="center" vertical="center" wrapText="1"/>
    </xf>
    <xf numFmtId="0" fontId="25" fillId="0" borderId="4" xfId="0" applyFont="1" applyFill="1" applyBorder="1" applyAlignment="1">
      <alignment horizontal="center" vertical="center" wrapText="1"/>
    </xf>
    <xf numFmtId="0" fontId="25" fillId="0" borderId="10" xfId="0" applyFont="1" applyFill="1" applyBorder="1" applyAlignment="1">
      <alignment horizontal="center" vertical="center" wrapText="1"/>
    </xf>
    <xf numFmtId="43" fontId="25" fillId="0" borderId="4" xfId="1" applyFont="1" applyFill="1" applyBorder="1" applyAlignment="1">
      <alignment horizontal="center" vertical="center" wrapText="1"/>
    </xf>
    <xf numFmtId="43" fontId="25" fillId="0" borderId="10" xfId="1" applyFont="1" applyFill="1" applyBorder="1" applyAlignment="1">
      <alignment horizontal="center" vertical="center" wrapText="1"/>
    </xf>
    <xf numFmtId="0" fontId="27" fillId="7" borderId="12" xfId="0" applyFont="1" applyFill="1" applyBorder="1" applyAlignment="1">
      <alignment horizontal="center" vertical="center" wrapText="1"/>
    </xf>
    <xf numFmtId="0" fontId="27" fillId="7" borderId="13" xfId="0" applyFont="1" applyFill="1" applyBorder="1" applyAlignment="1">
      <alignment horizontal="center" vertical="center" wrapText="1"/>
    </xf>
    <xf numFmtId="0" fontId="18" fillId="2" borderId="15" xfId="0" applyFont="1" applyFill="1" applyBorder="1" applyAlignment="1">
      <alignment horizontal="center" vertical="center" wrapText="1"/>
    </xf>
    <xf numFmtId="0" fontId="18" fillId="2" borderId="10" xfId="0" applyFont="1" applyFill="1" applyBorder="1" applyAlignment="1">
      <alignment horizontal="center" vertical="center" wrapText="1"/>
    </xf>
    <xf numFmtId="164" fontId="25" fillId="2" borderId="0" xfId="1" applyNumberFormat="1" applyFont="1" applyFill="1" applyAlignment="1">
      <alignment horizontal="left"/>
    </xf>
    <xf numFmtId="164" fontId="27" fillId="6" borderId="0" xfId="1" applyNumberFormat="1" applyFont="1" applyFill="1" applyAlignment="1">
      <alignment horizontal="center"/>
    </xf>
    <xf numFmtId="0" fontId="25" fillId="6" borderId="25" xfId="0" applyFont="1" applyFill="1" applyBorder="1" applyAlignment="1">
      <alignment horizontal="center" wrapText="1"/>
    </xf>
    <xf numFmtId="0" fontId="25" fillId="6" borderId="28" xfId="0" applyFont="1" applyFill="1" applyBorder="1" applyAlignment="1">
      <alignment horizontal="center" wrapText="1"/>
    </xf>
    <xf numFmtId="0" fontId="25" fillId="6" borderId="29" xfId="0" applyFont="1" applyFill="1" applyBorder="1" applyAlignment="1">
      <alignment horizontal="center" wrapText="1"/>
    </xf>
    <xf numFmtId="0" fontId="25" fillId="6" borderId="21" xfId="0" applyFont="1" applyFill="1" applyBorder="1" applyAlignment="1">
      <alignment horizontal="center" wrapText="1"/>
    </xf>
    <xf numFmtId="0" fontId="25" fillId="6" borderId="30" xfId="0" applyFont="1" applyFill="1" applyBorder="1" applyAlignment="1">
      <alignment horizontal="center" wrapText="1"/>
    </xf>
    <xf numFmtId="0" fontId="25" fillId="6" borderId="17" xfId="0" applyFont="1" applyFill="1" applyBorder="1" applyAlignment="1">
      <alignment horizontal="center" wrapText="1"/>
    </xf>
    <xf numFmtId="0" fontId="27" fillId="2" borderId="3" xfId="0" applyFont="1" applyFill="1" applyBorder="1" applyAlignment="1">
      <alignment horizontal="right"/>
    </xf>
    <xf numFmtId="0" fontId="27" fillId="2" borderId="12" xfId="0" applyFont="1" applyFill="1" applyBorder="1" applyAlignment="1">
      <alignment horizontal="right"/>
    </xf>
    <xf numFmtId="0" fontId="27" fillId="2" borderId="13" xfId="0" applyFont="1" applyFill="1" applyBorder="1" applyAlignment="1">
      <alignment horizontal="right"/>
    </xf>
    <xf numFmtId="0" fontId="19" fillId="0" borderId="5" xfId="0" applyFont="1" applyBorder="1" applyAlignment="1">
      <alignment horizontal="center" vertical="center" wrapText="1"/>
    </xf>
    <xf numFmtId="0" fontId="19" fillId="0" borderId="8" xfId="0" applyFont="1" applyBorder="1" applyAlignment="1">
      <alignment horizontal="center" vertical="center" wrapText="1"/>
    </xf>
    <xf numFmtId="164" fontId="25" fillId="2" borderId="3" xfId="1" applyNumberFormat="1" applyFont="1" applyFill="1" applyBorder="1" applyAlignment="1">
      <alignment horizontal="center" vertical="center" wrapText="1"/>
    </xf>
    <xf numFmtId="164" fontId="25" fillId="2" borderId="13" xfId="1" applyNumberFormat="1" applyFont="1" applyFill="1" applyBorder="1" applyAlignment="1">
      <alignment horizontal="center" vertical="center" wrapText="1"/>
    </xf>
    <xf numFmtId="43" fontId="31" fillId="7" borderId="3" xfId="1" applyFont="1" applyFill="1" applyBorder="1" applyAlignment="1">
      <alignment horizontal="center" vertical="center" wrapText="1"/>
    </xf>
    <xf numFmtId="43" fontId="31" fillId="7" borderId="12" xfId="1" applyFont="1" applyFill="1" applyBorder="1" applyAlignment="1">
      <alignment horizontal="center" vertical="center" wrapText="1"/>
    </xf>
    <xf numFmtId="0" fontId="25" fillId="0" borderId="19" xfId="0" applyNumberFormat="1" applyFont="1" applyBorder="1" applyAlignment="1">
      <alignment horizontal="center" vertical="center" wrapText="1"/>
    </xf>
    <xf numFmtId="0" fontId="25" fillId="0" borderId="10" xfId="0" applyNumberFormat="1" applyFont="1" applyBorder="1" applyAlignment="1">
      <alignment horizontal="center" vertical="center" wrapText="1"/>
    </xf>
    <xf numFmtId="164" fontId="25" fillId="0" borderId="19" xfId="1" applyNumberFormat="1" applyFont="1" applyBorder="1" applyAlignment="1">
      <alignment horizontal="center" vertical="center" wrapText="1"/>
    </xf>
    <xf numFmtId="164" fontId="25" fillId="0" borderId="10" xfId="1" applyNumberFormat="1" applyFont="1" applyBorder="1" applyAlignment="1">
      <alignment horizontal="center" vertical="center" wrapText="1"/>
    </xf>
    <xf numFmtId="0" fontId="19" fillId="7" borderId="25" xfId="0" applyFont="1" applyFill="1" applyBorder="1" applyAlignment="1">
      <alignment horizontal="center" wrapText="1"/>
    </xf>
    <xf numFmtId="0" fontId="19" fillId="7" borderId="28" xfId="0" applyFont="1" applyFill="1" applyBorder="1" applyAlignment="1">
      <alignment horizontal="center" wrapText="1"/>
    </xf>
    <xf numFmtId="0" fontId="19" fillId="7" borderId="29" xfId="0" applyFont="1" applyFill="1" applyBorder="1" applyAlignment="1">
      <alignment horizontal="center" wrapText="1"/>
    </xf>
    <xf numFmtId="0" fontId="19" fillId="7" borderId="21" xfId="0" applyFont="1" applyFill="1" applyBorder="1" applyAlignment="1">
      <alignment horizontal="center" wrapText="1"/>
    </xf>
    <xf numFmtId="0" fontId="19" fillId="7" borderId="30" xfId="0" applyFont="1" applyFill="1" applyBorder="1" applyAlignment="1">
      <alignment horizontal="center" wrapText="1"/>
    </xf>
    <xf numFmtId="0" fontId="19" fillId="7" borderId="17" xfId="0" applyFont="1" applyFill="1" applyBorder="1" applyAlignment="1">
      <alignment horizontal="center" wrapText="1"/>
    </xf>
    <xf numFmtId="0" fontId="19" fillId="0" borderId="4" xfId="0" applyFont="1" applyFill="1" applyBorder="1" applyAlignment="1">
      <alignment horizontal="center" vertical="center" wrapText="1"/>
    </xf>
    <xf numFmtId="0" fontId="19" fillId="0" borderId="10" xfId="0" applyFont="1" applyFill="1" applyBorder="1" applyAlignment="1">
      <alignment horizontal="center" vertical="center" wrapText="1"/>
    </xf>
    <xf numFmtId="0" fontId="19" fillId="7" borderId="1" xfId="0" applyFont="1" applyFill="1" applyBorder="1" applyAlignment="1">
      <alignment horizontal="center" vertical="center" wrapText="1"/>
    </xf>
    <xf numFmtId="0" fontId="19" fillId="6" borderId="1" xfId="0" applyFont="1" applyFill="1" applyBorder="1" applyAlignment="1">
      <alignment horizontal="center" vertical="center" wrapText="1"/>
    </xf>
    <xf numFmtId="0" fontId="19" fillId="2" borderId="15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19" fillId="7" borderId="4" xfId="0" applyFont="1" applyFill="1" applyBorder="1" applyAlignment="1">
      <alignment horizontal="center" vertical="center" wrapText="1"/>
    </xf>
    <xf numFmtId="0" fontId="19" fillId="7" borderId="10" xfId="0" applyFont="1" applyFill="1" applyBorder="1" applyAlignment="1">
      <alignment horizontal="center" vertical="center" wrapText="1"/>
    </xf>
    <xf numFmtId="0" fontId="19" fillId="7" borderId="3" xfId="0" applyFont="1" applyFill="1" applyBorder="1" applyAlignment="1">
      <alignment horizontal="center" vertical="center" wrapText="1"/>
    </xf>
    <xf numFmtId="0" fontId="19" fillId="7" borderId="13" xfId="0" applyFont="1" applyFill="1" applyBorder="1" applyAlignment="1">
      <alignment horizontal="center" vertical="center" wrapText="1"/>
    </xf>
    <xf numFmtId="43" fontId="20" fillId="2" borderId="22" xfId="1" applyFont="1" applyFill="1" applyBorder="1" applyAlignment="1">
      <alignment horizontal="center" vertical="center" wrapText="1"/>
    </xf>
    <xf numFmtId="43" fontId="20" fillId="2" borderId="23" xfId="1" applyFont="1" applyFill="1" applyBorder="1" applyAlignment="1">
      <alignment horizontal="center" vertical="center" wrapText="1"/>
    </xf>
    <xf numFmtId="43" fontId="20" fillId="2" borderId="24" xfId="1" applyFont="1" applyFill="1" applyBorder="1" applyAlignment="1">
      <alignment horizontal="center" vertical="center" wrapText="1"/>
    </xf>
    <xf numFmtId="164" fontId="19" fillId="7" borderId="22" xfId="1" applyNumberFormat="1" applyFont="1" applyFill="1" applyBorder="1" applyAlignment="1">
      <alignment horizontal="center" vertical="center" wrapText="1"/>
    </xf>
    <xf numFmtId="164" fontId="19" fillId="7" borderId="24" xfId="1" applyNumberFormat="1" applyFont="1" applyFill="1" applyBorder="1" applyAlignment="1">
      <alignment horizontal="center" vertical="center" wrapText="1"/>
    </xf>
    <xf numFmtId="164" fontId="19" fillId="6" borderId="22" xfId="1" applyNumberFormat="1" applyFont="1" applyFill="1" applyBorder="1" applyAlignment="1">
      <alignment horizontal="center" vertical="center" wrapText="1"/>
    </xf>
    <xf numFmtId="164" fontId="19" fillId="6" borderId="24" xfId="1" applyNumberFormat="1" applyFont="1" applyFill="1" applyBorder="1" applyAlignment="1">
      <alignment horizontal="center" vertical="center" wrapText="1"/>
    </xf>
    <xf numFmtId="164" fontId="19" fillId="4" borderId="19" xfId="1" applyNumberFormat="1" applyFont="1" applyFill="1" applyBorder="1" applyAlignment="1">
      <alignment horizontal="center" vertical="center" wrapText="1"/>
    </xf>
    <xf numFmtId="164" fontId="19" fillId="4" borderId="10" xfId="1" applyNumberFormat="1" applyFont="1" applyFill="1" applyBorder="1" applyAlignment="1">
      <alignment horizontal="center" vertical="center" wrapText="1"/>
    </xf>
    <xf numFmtId="0" fontId="19" fillId="7" borderId="1" xfId="0" applyFont="1" applyFill="1" applyBorder="1" applyAlignment="1">
      <alignment horizontal="center" wrapText="1"/>
    </xf>
    <xf numFmtId="164" fontId="25" fillId="7" borderId="3" xfId="1" applyNumberFormat="1" applyFont="1" applyFill="1" applyBorder="1" applyAlignment="1">
      <alignment horizontal="center"/>
    </xf>
    <xf numFmtId="164" fontId="25" fillId="7" borderId="12" xfId="1" applyNumberFormat="1" applyFont="1" applyFill="1" applyBorder="1" applyAlignment="1">
      <alignment horizontal="center"/>
    </xf>
    <xf numFmtId="164" fontId="25" fillId="7" borderId="13" xfId="1" applyNumberFormat="1" applyFont="1" applyFill="1" applyBorder="1" applyAlignment="1">
      <alignment horizontal="center"/>
    </xf>
    <xf numFmtId="164" fontId="25" fillId="2" borderId="1" xfId="1" applyNumberFormat="1" applyFont="1" applyFill="1" applyBorder="1" applyAlignment="1">
      <alignment horizontal="center"/>
    </xf>
    <xf numFmtId="43" fontId="28" fillId="7" borderId="3" xfId="1" applyFont="1" applyFill="1" applyBorder="1" applyAlignment="1">
      <alignment horizontal="center"/>
    </xf>
    <xf numFmtId="43" fontId="28" fillId="7" borderId="12" xfId="1" applyFont="1" applyFill="1" applyBorder="1" applyAlignment="1">
      <alignment horizontal="center"/>
    </xf>
    <xf numFmtId="43" fontId="28" fillId="7" borderId="13" xfId="1" applyFont="1" applyFill="1" applyBorder="1" applyAlignment="1">
      <alignment horizontal="center"/>
    </xf>
    <xf numFmtId="43" fontId="19" fillId="7" borderId="26" xfId="1" applyFont="1" applyFill="1" applyBorder="1" applyAlignment="1">
      <alignment horizontal="center" vertical="center" wrapText="1"/>
    </xf>
    <xf numFmtId="43" fontId="19" fillId="7" borderId="31" xfId="1" applyFont="1" applyFill="1" applyBorder="1" applyAlignment="1">
      <alignment horizontal="center" vertical="center" wrapText="1"/>
    </xf>
    <xf numFmtId="43" fontId="19" fillId="2" borderId="3" xfId="1" applyFont="1" applyFill="1" applyBorder="1" applyAlignment="1">
      <alignment horizontal="right"/>
    </xf>
    <xf numFmtId="43" fontId="19" fillId="2" borderId="12" xfId="1" applyFont="1" applyFill="1" applyBorder="1" applyAlignment="1">
      <alignment horizontal="right"/>
    </xf>
    <xf numFmtId="43" fontId="19" fillId="2" borderId="13" xfId="1" applyFont="1" applyFill="1" applyBorder="1" applyAlignment="1">
      <alignment horizontal="right"/>
    </xf>
    <xf numFmtId="164" fontId="25" fillId="6" borderId="1" xfId="1" applyNumberFormat="1" applyFont="1" applyFill="1" applyBorder="1" applyAlignment="1">
      <alignment horizontal="center"/>
    </xf>
    <xf numFmtId="164" fontId="25" fillId="2" borderId="3" xfId="1" applyNumberFormat="1" applyFont="1" applyFill="1" applyBorder="1" applyAlignment="1">
      <alignment horizontal="center"/>
    </xf>
    <xf numFmtId="164" fontId="25" fillId="2" borderId="12" xfId="1" applyNumberFormat="1" applyFont="1" applyFill="1" applyBorder="1" applyAlignment="1">
      <alignment horizontal="center"/>
    </xf>
    <xf numFmtId="43" fontId="19" fillId="6" borderId="26" xfId="1" applyFont="1" applyFill="1" applyBorder="1" applyAlignment="1">
      <alignment horizontal="center" vertical="center" wrapText="1"/>
    </xf>
    <xf numFmtId="43" fontId="19" fillId="6" borderId="31" xfId="1" applyFont="1" applyFill="1" applyBorder="1" applyAlignment="1">
      <alignment horizontal="center" vertical="center" wrapText="1"/>
    </xf>
    <xf numFmtId="43" fontId="19" fillId="0" borderId="26" xfId="1" applyFont="1" applyFill="1" applyBorder="1" applyAlignment="1">
      <alignment horizontal="center" vertical="center" wrapText="1"/>
    </xf>
    <xf numFmtId="43" fontId="19" fillId="0" borderId="33" xfId="1" applyFont="1" applyFill="1" applyBorder="1" applyAlignment="1">
      <alignment horizontal="center" vertical="center" wrapText="1"/>
    </xf>
    <xf numFmtId="164" fontId="19" fillId="6" borderId="19" xfId="1" applyNumberFormat="1" applyFont="1" applyFill="1" applyBorder="1" applyAlignment="1">
      <alignment horizontal="center" vertical="center" wrapText="1"/>
    </xf>
    <xf numFmtId="164" fontId="19" fillId="6" borderId="10" xfId="1" applyNumberFormat="1" applyFont="1" applyFill="1" applyBorder="1" applyAlignment="1">
      <alignment horizontal="center" vertical="center" wrapText="1"/>
    </xf>
    <xf numFmtId="164" fontId="19" fillId="6" borderId="1" xfId="1" applyNumberFormat="1" applyFont="1" applyFill="1" applyBorder="1" applyAlignment="1">
      <alignment horizontal="center"/>
    </xf>
    <xf numFmtId="43" fontId="19" fillId="7" borderId="25" xfId="1" applyFont="1" applyFill="1" applyBorder="1" applyAlignment="1">
      <alignment horizontal="center" vertical="center" wrapText="1"/>
    </xf>
    <xf numFmtId="43" fontId="19" fillId="7" borderId="28" xfId="1" applyFont="1" applyFill="1" applyBorder="1" applyAlignment="1">
      <alignment horizontal="center" vertical="center" wrapText="1"/>
    </xf>
    <xf numFmtId="43" fontId="19" fillId="7" borderId="21" xfId="1" applyFont="1" applyFill="1" applyBorder="1" applyAlignment="1">
      <alignment horizontal="center" vertical="center" wrapText="1"/>
    </xf>
    <xf numFmtId="43" fontId="19" fillId="7" borderId="30" xfId="1" applyFont="1" applyFill="1" applyBorder="1" applyAlignment="1">
      <alignment horizontal="center" vertical="center" wrapText="1"/>
    </xf>
    <xf numFmtId="164" fontId="19" fillId="7" borderId="3" xfId="1" applyNumberFormat="1" applyFont="1" applyFill="1" applyBorder="1" applyAlignment="1">
      <alignment horizontal="center"/>
    </xf>
    <xf numFmtId="164" fontId="19" fillId="7" borderId="12" xfId="1" applyNumberFormat="1" applyFont="1" applyFill="1" applyBorder="1" applyAlignment="1">
      <alignment horizontal="center"/>
    </xf>
    <xf numFmtId="164" fontId="19" fillId="7" borderId="13" xfId="1" applyNumberFormat="1" applyFont="1" applyFill="1" applyBorder="1" applyAlignment="1">
      <alignment horizontal="center"/>
    </xf>
    <xf numFmtId="164" fontId="19" fillId="2" borderId="3" xfId="1" applyNumberFormat="1" applyFont="1" applyFill="1" applyBorder="1" applyAlignment="1">
      <alignment horizontal="center"/>
    </xf>
    <xf numFmtId="164" fontId="19" fillId="2" borderId="12" xfId="1" applyNumberFormat="1" applyFont="1" applyFill="1" applyBorder="1" applyAlignment="1">
      <alignment horizontal="center"/>
    </xf>
    <xf numFmtId="43" fontId="19" fillId="2" borderId="26" xfId="1" applyFont="1" applyFill="1" applyBorder="1" applyAlignment="1">
      <alignment horizontal="center" vertical="center" wrapText="1"/>
    </xf>
    <xf numFmtId="43" fontId="19" fillId="2" borderId="33" xfId="1" applyFont="1" applyFill="1" applyBorder="1" applyAlignment="1">
      <alignment horizontal="center" vertical="center" wrapText="1"/>
    </xf>
    <xf numFmtId="43" fontId="19" fillId="2" borderId="31" xfId="1" applyFont="1" applyFill="1" applyBorder="1" applyAlignment="1">
      <alignment horizontal="center" vertical="center" wrapText="1"/>
    </xf>
    <xf numFmtId="164" fontId="20" fillId="0" borderId="3" xfId="0" applyNumberFormat="1" applyFont="1" applyBorder="1" applyAlignment="1">
      <alignment horizontal="right"/>
    </xf>
    <xf numFmtId="164" fontId="20" fillId="0" borderId="12" xfId="0" applyNumberFormat="1" applyFont="1" applyBorder="1" applyAlignment="1">
      <alignment horizontal="right"/>
    </xf>
    <xf numFmtId="164" fontId="20" fillId="0" borderId="13" xfId="0" applyNumberFormat="1" applyFont="1" applyBorder="1" applyAlignment="1">
      <alignment horizontal="right"/>
    </xf>
    <xf numFmtId="0" fontId="26" fillId="0" borderId="3" xfId="0" applyFont="1" applyBorder="1" applyAlignment="1">
      <alignment horizontal="center"/>
    </xf>
    <xf numFmtId="0" fontId="26" fillId="0" borderId="12" xfId="0" applyFont="1" applyBorder="1" applyAlignment="1">
      <alignment horizontal="center"/>
    </xf>
    <xf numFmtId="0" fontId="36" fillId="2" borderId="15" xfId="0" applyFont="1" applyFill="1" applyBorder="1" applyAlignment="1">
      <alignment horizontal="center"/>
    </xf>
    <xf numFmtId="0" fontId="36" fillId="2" borderId="10" xfId="0" applyFont="1" applyFill="1" applyBorder="1" applyAlignment="1">
      <alignment horizontal="center"/>
    </xf>
    <xf numFmtId="0" fontId="43" fillId="8" borderId="15" xfId="0" applyFont="1" applyFill="1" applyBorder="1" applyAlignment="1">
      <alignment horizontal="center"/>
    </xf>
    <xf numFmtId="0" fontId="43" fillId="8" borderId="10" xfId="0" applyFont="1" applyFill="1" applyBorder="1" applyAlignment="1">
      <alignment horizontal="center"/>
    </xf>
    <xf numFmtId="0" fontId="44" fillId="0" borderId="15" xfId="0" applyFont="1" applyBorder="1" applyAlignment="1">
      <alignment horizontal="center"/>
    </xf>
    <xf numFmtId="0" fontId="44" fillId="0" borderId="10" xfId="0" applyFont="1" applyBorder="1" applyAlignment="1">
      <alignment horizontal="center"/>
    </xf>
    <xf numFmtId="0" fontId="27" fillId="5" borderId="15" xfId="0" applyFont="1" applyFill="1" applyBorder="1" applyAlignment="1">
      <alignment horizontal="center" wrapText="1"/>
    </xf>
    <xf numFmtId="0" fontId="27" fillId="5" borderId="10" xfId="0" applyFont="1" applyFill="1" applyBorder="1" applyAlignment="1">
      <alignment horizontal="center" wrapText="1"/>
    </xf>
    <xf numFmtId="0" fontId="25" fillId="0" borderId="20" xfId="0" applyFont="1" applyBorder="1" applyAlignment="1">
      <alignment horizontal="center" wrapText="1"/>
    </xf>
    <xf numFmtId="0" fontId="25" fillId="0" borderId="0" xfId="0" applyFont="1" applyBorder="1" applyAlignment="1">
      <alignment horizontal="center" wrapText="1"/>
    </xf>
    <xf numFmtId="0" fontId="25" fillId="0" borderId="32" xfId="0" applyFont="1" applyBorder="1" applyAlignment="1">
      <alignment horizontal="center" wrapText="1"/>
    </xf>
    <xf numFmtId="0" fontId="25" fillId="0" borderId="21" xfId="0" applyFont="1" applyBorder="1" applyAlignment="1">
      <alignment horizontal="center" wrapText="1"/>
    </xf>
    <xf numFmtId="0" fontId="25" fillId="0" borderId="30" xfId="0" applyFont="1" applyBorder="1" applyAlignment="1">
      <alignment horizontal="center" wrapText="1"/>
    </xf>
    <xf numFmtId="0" fontId="25" fillId="0" borderId="17" xfId="0" applyFont="1" applyBorder="1" applyAlignment="1">
      <alignment horizontal="center" wrapText="1"/>
    </xf>
    <xf numFmtId="0" fontId="20" fillId="0" borderId="3" xfId="0" applyFont="1" applyBorder="1" applyAlignment="1">
      <alignment horizontal="center"/>
    </xf>
    <xf numFmtId="0" fontId="20" fillId="0" borderId="12" xfId="0" applyFont="1" applyBorder="1" applyAlignment="1">
      <alignment horizontal="center"/>
    </xf>
    <xf numFmtId="0" fontId="20" fillId="0" borderId="13" xfId="0" applyFont="1" applyBorder="1" applyAlignment="1">
      <alignment horizontal="center"/>
    </xf>
    <xf numFmtId="0" fontId="19" fillId="0" borderId="3" xfId="0" applyFont="1" applyBorder="1" applyAlignment="1">
      <alignment horizontal="right"/>
    </xf>
    <xf numFmtId="0" fontId="19" fillId="0" borderId="12" xfId="0" applyFont="1" applyBorder="1" applyAlignment="1">
      <alignment horizontal="right"/>
    </xf>
    <xf numFmtId="0" fontId="19" fillId="0" borderId="13" xfId="0" applyFont="1" applyBorder="1" applyAlignment="1">
      <alignment horizontal="right"/>
    </xf>
    <xf numFmtId="43" fontId="25" fillId="2" borderId="1" xfId="1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/>
    </xf>
    <xf numFmtId="0" fontId="20" fillId="0" borderId="15" xfId="0" applyFont="1" applyBorder="1" applyAlignment="1">
      <alignment horizontal="center"/>
    </xf>
    <xf numFmtId="0" fontId="20" fillId="0" borderId="10" xfId="0" applyFont="1" applyBorder="1" applyAlignment="1">
      <alignment horizontal="center"/>
    </xf>
    <xf numFmtId="164" fontId="25" fillId="0" borderId="15" xfId="1" applyNumberFormat="1" applyFont="1" applyBorder="1" applyAlignment="1">
      <alignment horizontal="center"/>
    </xf>
    <xf numFmtId="164" fontId="25" fillId="0" borderId="10" xfId="1" applyNumberFormat="1" applyFont="1" applyBorder="1" applyAlignment="1">
      <alignment horizontal="center"/>
    </xf>
    <xf numFmtId="0" fontId="25" fillId="0" borderId="15" xfId="0" applyFont="1" applyFill="1" applyBorder="1" applyAlignment="1">
      <alignment horizontal="center"/>
    </xf>
    <xf numFmtId="0" fontId="25" fillId="0" borderId="10" xfId="0" applyFont="1" applyFill="1" applyBorder="1" applyAlignment="1">
      <alignment horizontal="center"/>
    </xf>
    <xf numFmtId="43" fontId="25" fillId="6" borderId="3" xfId="1" applyFont="1" applyFill="1" applyBorder="1" applyAlignment="1">
      <alignment horizontal="center" vertical="center" wrapText="1"/>
    </xf>
    <xf numFmtId="43" fontId="25" fillId="6" borderId="12" xfId="1" applyFont="1" applyFill="1" applyBorder="1" applyAlignment="1">
      <alignment horizontal="center" vertical="center" wrapText="1"/>
    </xf>
    <xf numFmtId="43" fontId="25" fillId="7" borderId="3" xfId="1" applyFont="1" applyFill="1" applyBorder="1" applyAlignment="1">
      <alignment horizontal="center" vertical="center" wrapText="1"/>
    </xf>
    <xf numFmtId="43" fontId="25" fillId="7" borderId="12" xfId="1" applyFont="1" applyFill="1" applyBorder="1" applyAlignment="1">
      <alignment horizontal="center" vertical="center" wrapText="1"/>
    </xf>
    <xf numFmtId="0" fontId="25" fillId="7" borderId="20" xfId="0" applyFont="1" applyFill="1" applyBorder="1" applyAlignment="1">
      <alignment horizontal="center" wrapText="1"/>
    </xf>
    <xf numFmtId="0" fontId="25" fillId="7" borderId="0" xfId="0" applyFont="1" applyFill="1" applyBorder="1" applyAlignment="1">
      <alignment horizontal="center" wrapText="1"/>
    </xf>
    <xf numFmtId="0" fontId="25" fillId="7" borderId="32" xfId="0" applyFont="1" applyFill="1" applyBorder="1" applyAlignment="1">
      <alignment horizontal="center" wrapText="1"/>
    </xf>
    <xf numFmtId="43" fontId="19" fillId="4" borderId="15" xfId="1" applyFont="1" applyFill="1" applyBorder="1" applyAlignment="1">
      <alignment horizontal="center" wrapText="1"/>
    </xf>
    <xf numFmtId="43" fontId="19" fillId="4" borderId="10" xfId="1" applyFont="1" applyFill="1" applyBorder="1" applyAlignment="1">
      <alignment horizontal="center" wrapText="1"/>
    </xf>
    <xf numFmtId="43" fontId="29" fillId="7" borderId="7" xfId="1" applyFont="1" applyFill="1" applyBorder="1" applyAlignment="1">
      <alignment horizontal="center" vertical="center" wrapText="1"/>
    </xf>
    <xf numFmtId="43" fontId="29" fillId="7" borderId="11" xfId="1" applyFont="1" applyFill="1" applyBorder="1" applyAlignment="1">
      <alignment horizontal="center" vertical="center" wrapText="1"/>
    </xf>
    <xf numFmtId="43" fontId="28" fillId="2" borderId="22" xfId="1" applyFont="1" applyFill="1" applyBorder="1" applyAlignment="1">
      <alignment horizontal="center" vertical="center" wrapText="1"/>
    </xf>
    <xf numFmtId="43" fontId="28" fillId="2" borderId="23" xfId="1" applyFont="1" applyFill="1" applyBorder="1" applyAlignment="1">
      <alignment horizontal="center" vertical="center" wrapText="1"/>
    </xf>
    <xf numFmtId="43" fontId="28" fillId="2" borderId="24" xfId="1" applyFont="1" applyFill="1" applyBorder="1" applyAlignment="1">
      <alignment horizontal="center" vertical="center" wrapText="1"/>
    </xf>
    <xf numFmtId="0" fontId="25" fillId="0" borderId="6" xfId="0" applyNumberFormat="1" applyFont="1" applyFill="1" applyBorder="1" applyAlignment="1">
      <alignment horizontal="center" vertical="center" wrapText="1"/>
    </xf>
    <xf numFmtId="0" fontId="25" fillId="0" borderId="9" xfId="0" applyNumberFormat="1" applyFont="1" applyFill="1" applyBorder="1" applyAlignment="1">
      <alignment horizontal="center" vertical="center" wrapText="1"/>
    </xf>
    <xf numFmtId="43" fontId="25" fillId="6" borderId="1" xfId="1" applyFont="1" applyFill="1" applyBorder="1" applyAlignment="1">
      <alignment horizontal="center" vertical="center" wrapText="1"/>
    </xf>
    <xf numFmtId="43" fontId="25" fillId="7" borderId="25" xfId="1" applyFont="1" applyFill="1" applyBorder="1" applyAlignment="1">
      <alignment horizontal="center" vertical="center" wrapText="1"/>
    </xf>
    <xf numFmtId="43" fontId="25" fillId="7" borderId="28" xfId="1" applyFont="1" applyFill="1" applyBorder="1" applyAlignment="1">
      <alignment horizontal="center" vertical="center" wrapText="1"/>
    </xf>
    <xf numFmtId="43" fontId="25" fillId="7" borderId="29" xfId="1" applyFont="1" applyFill="1" applyBorder="1" applyAlignment="1">
      <alignment horizontal="center" vertical="center" wrapText="1"/>
    </xf>
    <xf numFmtId="43" fontId="19" fillId="5" borderId="1" xfId="1" applyFont="1" applyFill="1" applyBorder="1" applyAlignment="1">
      <alignment horizontal="center" vertical="center" wrapText="1"/>
    </xf>
    <xf numFmtId="164" fontId="18" fillId="2" borderId="3" xfId="1" applyNumberFormat="1" applyFont="1" applyFill="1" applyBorder="1" applyAlignment="1">
      <alignment horizontal="right"/>
    </xf>
    <xf numFmtId="164" fontId="18" fillId="2" borderId="12" xfId="1" applyNumberFormat="1" applyFont="1" applyFill="1" applyBorder="1" applyAlignment="1">
      <alignment horizontal="right"/>
    </xf>
    <xf numFmtId="43" fontId="19" fillId="7" borderId="1" xfId="1" applyFont="1" applyFill="1" applyBorder="1" applyAlignment="1">
      <alignment horizontal="center" vertical="center" wrapText="1"/>
    </xf>
    <xf numFmtId="43" fontId="19" fillId="2" borderId="1" xfId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center" vertical="center"/>
    </xf>
    <xf numFmtId="43" fontId="19" fillId="7" borderId="12" xfId="1" applyFont="1" applyFill="1" applyBorder="1" applyAlignment="1">
      <alignment horizontal="center" vertical="center"/>
    </xf>
    <xf numFmtId="43" fontId="19" fillId="7" borderId="13" xfId="1" applyFont="1" applyFill="1" applyBorder="1" applyAlignment="1">
      <alignment horizontal="center" vertical="center"/>
    </xf>
    <xf numFmtId="43" fontId="19" fillId="2" borderId="3" xfId="1" applyFont="1" applyFill="1" applyBorder="1" applyAlignment="1">
      <alignment horizontal="center" vertical="center"/>
    </xf>
    <xf numFmtId="43" fontId="19" fillId="2" borderId="12" xfId="1" applyFont="1" applyFill="1" applyBorder="1" applyAlignment="1">
      <alignment horizontal="center" vertical="center"/>
    </xf>
    <xf numFmtId="43" fontId="19" fillId="2" borderId="13" xfId="1" applyFont="1" applyFill="1" applyBorder="1" applyAlignment="1">
      <alignment horizontal="center" vertical="center"/>
    </xf>
    <xf numFmtId="43" fontId="19" fillId="7" borderId="1" xfId="1" applyFont="1" applyFill="1" applyBorder="1" applyAlignment="1">
      <alignment horizontal="center" vertical="center"/>
    </xf>
    <xf numFmtId="0" fontId="19" fillId="0" borderId="6" xfId="0" applyNumberFormat="1" applyFont="1" applyFill="1" applyBorder="1" applyAlignment="1">
      <alignment horizontal="center" vertical="center" wrapText="1"/>
    </xf>
    <xf numFmtId="0" fontId="19" fillId="0" borderId="9" xfId="0" applyNumberFormat="1" applyFont="1" applyFill="1" applyBorder="1" applyAlignment="1">
      <alignment horizontal="center" vertical="center" wrapText="1"/>
    </xf>
    <xf numFmtId="43" fontId="19" fillId="6" borderId="1" xfId="1" applyFont="1" applyFill="1" applyBorder="1" applyAlignment="1">
      <alignment horizontal="center" vertical="center" wrapText="1"/>
    </xf>
    <xf numFmtId="43" fontId="19" fillId="6" borderId="3" xfId="1" applyFont="1" applyFill="1" applyBorder="1" applyAlignment="1">
      <alignment horizontal="center" vertical="center" wrapText="1"/>
    </xf>
    <xf numFmtId="43" fontId="19" fillId="6" borderId="13" xfId="1" applyFont="1" applyFill="1" applyBorder="1" applyAlignment="1">
      <alignment horizontal="center" vertical="center" wrapText="1"/>
    </xf>
    <xf numFmtId="43" fontId="19" fillId="6" borderId="3" xfId="1" applyFont="1" applyFill="1" applyBorder="1" applyAlignment="1">
      <alignment horizontal="center" vertical="center"/>
    </xf>
    <xf numFmtId="43" fontId="19" fillId="6" borderId="12" xfId="1" applyFont="1" applyFill="1" applyBorder="1" applyAlignment="1">
      <alignment horizontal="center" vertical="center"/>
    </xf>
    <xf numFmtId="43" fontId="19" fillId="6" borderId="13" xfId="1" applyFont="1" applyFill="1" applyBorder="1" applyAlignment="1">
      <alignment horizontal="center" vertical="center"/>
    </xf>
    <xf numFmtId="43" fontId="18" fillId="7" borderId="3" xfId="1" applyFont="1" applyFill="1" applyBorder="1" applyAlignment="1">
      <alignment horizontal="center" wrapText="1"/>
    </xf>
    <xf numFmtId="43" fontId="18" fillId="7" borderId="13" xfId="1" applyFont="1" applyFill="1" applyBorder="1" applyAlignment="1">
      <alignment horizontal="center" wrapText="1"/>
    </xf>
    <xf numFmtId="43" fontId="18" fillId="6" borderId="3" xfId="1" applyFont="1" applyFill="1" applyBorder="1" applyAlignment="1">
      <alignment horizontal="center" wrapText="1"/>
    </xf>
    <xf numFmtId="43" fontId="18" fillId="6" borderId="13" xfId="1" applyFont="1" applyFill="1" applyBorder="1" applyAlignment="1">
      <alignment horizontal="center" wrapText="1"/>
    </xf>
    <xf numFmtId="0" fontId="18" fillId="2" borderId="1" xfId="0" applyFont="1" applyFill="1" applyBorder="1" applyAlignment="1">
      <alignment horizontal="right"/>
    </xf>
    <xf numFmtId="164" fontId="19" fillId="0" borderId="15" xfId="1" applyNumberFormat="1" applyFont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14" fontId="20" fillId="0" borderId="15" xfId="1" applyNumberFormat="1" applyFont="1" applyBorder="1" applyAlignment="1">
      <alignment horizontal="center" vertical="center" wrapText="1"/>
    </xf>
    <xf numFmtId="14" fontId="20" fillId="0" borderId="10" xfId="1" applyNumberFormat="1" applyFont="1" applyBorder="1" applyAlignment="1">
      <alignment horizontal="center" vertical="center" wrapText="1"/>
    </xf>
    <xf numFmtId="0" fontId="19" fillId="0" borderId="15" xfId="0" applyNumberFormat="1" applyFont="1" applyFill="1" applyBorder="1" applyAlignment="1">
      <alignment horizontal="center" vertical="center" wrapText="1"/>
    </xf>
    <xf numFmtId="0" fontId="19" fillId="0" borderId="10" xfId="0" applyNumberFormat="1" applyFont="1" applyFill="1" applyBorder="1" applyAlignment="1">
      <alignment horizontal="center" vertical="center" wrapText="1"/>
    </xf>
    <xf numFmtId="0" fontId="19" fillId="0" borderId="15" xfId="0" applyFont="1" applyFill="1" applyBorder="1" applyAlignment="1">
      <alignment horizontal="center" vertical="center" wrapText="1"/>
    </xf>
    <xf numFmtId="164" fontId="19" fillId="2" borderId="1" xfId="1" applyNumberFormat="1" applyFont="1" applyFill="1" applyBorder="1" applyAlignment="1">
      <alignment horizontal="center" vertical="center" wrapText="1"/>
    </xf>
    <xf numFmtId="164" fontId="19" fillId="0" borderId="26" xfId="1" applyNumberFormat="1" applyFont="1" applyFill="1" applyBorder="1" applyAlignment="1">
      <alignment horizontal="center" vertical="center" wrapText="1"/>
    </xf>
    <xf numFmtId="164" fontId="19" fillId="0" borderId="33" xfId="1" applyNumberFormat="1" applyFont="1" applyFill="1" applyBorder="1" applyAlignment="1">
      <alignment horizontal="center" vertical="center" wrapText="1"/>
    </xf>
    <xf numFmtId="164" fontId="19" fillId="0" borderId="31" xfId="1" applyNumberFormat="1" applyFont="1" applyFill="1" applyBorder="1" applyAlignment="1">
      <alignment horizontal="center" vertical="center" wrapText="1"/>
    </xf>
    <xf numFmtId="43" fontId="19" fillId="2" borderId="15" xfId="1" applyFont="1" applyFill="1" applyBorder="1" applyAlignment="1">
      <alignment horizontal="center" vertical="center" wrapText="1"/>
    </xf>
    <xf numFmtId="43" fontId="19" fillId="2" borderId="10" xfId="1" applyFont="1" applyFill="1" applyBorder="1" applyAlignment="1">
      <alignment horizontal="center" vertical="center" wrapText="1"/>
    </xf>
    <xf numFmtId="43" fontId="19" fillId="7" borderId="13" xfId="1" applyFont="1" applyFill="1" applyBorder="1" applyAlignment="1">
      <alignment horizontal="center" vertical="center" wrapText="1"/>
    </xf>
    <xf numFmtId="0" fontId="26" fillId="7" borderId="0" xfId="0" applyFont="1" applyFill="1" applyBorder="1" applyAlignment="1">
      <alignment horizontal="left" wrapText="1"/>
    </xf>
    <xf numFmtId="0" fontId="25" fillId="0" borderId="0" xfId="0" applyFont="1" applyAlignment="1">
      <alignment horizontal="left"/>
    </xf>
    <xf numFmtId="0" fontId="27" fillId="0" borderId="0" xfId="0" applyFont="1" applyFill="1" applyBorder="1" applyAlignment="1">
      <alignment horizontal="left" wrapText="1"/>
    </xf>
    <xf numFmtId="0" fontId="30" fillId="0" borderId="23" xfId="0" applyFont="1" applyBorder="1" applyAlignment="1">
      <alignment horizontal="center"/>
    </xf>
    <xf numFmtId="0" fontId="25" fillId="0" borderId="26" xfId="0" applyFont="1" applyFill="1" applyBorder="1" applyAlignment="1">
      <alignment horizontal="center" wrapText="1"/>
    </xf>
    <xf numFmtId="0" fontId="25" fillId="0" borderId="33" xfId="0" applyFont="1" applyFill="1" applyBorder="1" applyAlignment="1">
      <alignment horizontal="center" wrapText="1"/>
    </xf>
    <xf numFmtId="0" fontId="25" fillId="0" borderId="31" xfId="0" applyFont="1" applyFill="1" applyBorder="1" applyAlignment="1">
      <alignment horizontal="center" wrapText="1"/>
    </xf>
    <xf numFmtId="0" fontId="25" fillId="6" borderId="26" xfId="0" applyFont="1" applyFill="1" applyBorder="1" applyAlignment="1">
      <alignment horizontal="center" wrapText="1"/>
    </xf>
    <xf numFmtId="0" fontId="25" fillId="6" borderId="33" xfId="0" applyFont="1" applyFill="1" applyBorder="1" applyAlignment="1">
      <alignment horizontal="center" wrapText="1"/>
    </xf>
    <xf numFmtId="0" fontId="25" fillId="6" borderId="31" xfId="0" applyFont="1" applyFill="1" applyBorder="1" applyAlignment="1">
      <alignment horizontal="center" wrapText="1"/>
    </xf>
    <xf numFmtId="0" fontId="25" fillId="2" borderId="26" xfId="0" applyFont="1" applyFill="1" applyBorder="1" applyAlignment="1">
      <alignment horizontal="center" wrapText="1"/>
    </xf>
    <xf numFmtId="0" fontId="25" fillId="2" borderId="33" xfId="0" applyFont="1" applyFill="1" applyBorder="1" applyAlignment="1">
      <alignment horizontal="center" wrapText="1"/>
    </xf>
    <xf numFmtId="0" fontId="25" fillId="2" borderId="31" xfId="0" applyFont="1" applyFill="1" applyBorder="1" applyAlignment="1">
      <alignment horizontal="center" wrapText="1"/>
    </xf>
    <xf numFmtId="0" fontId="27" fillId="6" borderId="0" xfId="0" applyFont="1" applyFill="1" applyBorder="1" applyAlignment="1">
      <alignment horizontal="left" wrapText="1"/>
    </xf>
    <xf numFmtId="0" fontId="25" fillId="0" borderId="26" xfId="0" applyFont="1" applyBorder="1" applyAlignment="1">
      <alignment horizontal="center" wrapText="1"/>
    </xf>
    <xf numFmtId="0" fontId="25" fillId="0" borderId="33" xfId="0" applyFont="1" applyBorder="1" applyAlignment="1">
      <alignment horizontal="center" wrapText="1"/>
    </xf>
    <xf numFmtId="0" fontId="25" fillId="0" borderId="31" xfId="0" applyFont="1" applyBorder="1" applyAlignment="1">
      <alignment horizontal="center" wrapText="1"/>
    </xf>
    <xf numFmtId="0" fontId="19" fillId="0" borderId="1" xfId="0" applyFont="1" applyBorder="1" applyAlignment="1">
      <alignment horizontal="center" wrapText="1"/>
    </xf>
    <xf numFmtId="0" fontId="19" fillId="0" borderId="9" xfId="0" applyFont="1" applyBorder="1" applyAlignment="1">
      <alignment horizontal="center" wrapText="1"/>
    </xf>
    <xf numFmtId="0" fontId="19" fillId="0" borderId="16" xfId="0" applyFont="1" applyFill="1" applyBorder="1" applyAlignment="1">
      <alignment horizontal="center" vertical="center" wrapText="1"/>
    </xf>
    <xf numFmtId="0" fontId="19" fillId="0" borderId="17" xfId="0" applyFont="1" applyFill="1" applyBorder="1" applyAlignment="1">
      <alignment horizontal="center" vertical="center" wrapText="1"/>
    </xf>
    <xf numFmtId="0" fontId="25" fillId="6" borderId="1" xfId="0" applyFont="1" applyFill="1" applyBorder="1" applyAlignment="1">
      <alignment horizontal="center" vertical="center" wrapText="1"/>
    </xf>
    <xf numFmtId="0" fontId="25" fillId="7" borderId="1" xfId="0" applyFont="1" applyFill="1" applyBorder="1" applyAlignment="1">
      <alignment horizontal="center" vertical="center" wrapText="1"/>
    </xf>
    <xf numFmtId="0" fontId="28" fillId="7" borderId="1" xfId="0" applyFont="1" applyFill="1" applyBorder="1" applyAlignment="1">
      <alignment horizontal="center" vertical="center" wrapText="1"/>
    </xf>
    <xf numFmtId="14" fontId="25" fillId="2" borderId="1" xfId="0" applyNumberFormat="1" applyFont="1" applyFill="1" applyBorder="1" applyAlignment="1">
      <alignment horizontal="center" vertical="center" wrapText="1"/>
    </xf>
    <xf numFmtId="0" fontId="25" fillId="2" borderId="3" xfId="0" applyFont="1" applyFill="1" applyBorder="1" applyAlignment="1">
      <alignment horizontal="center" vertical="center" wrapText="1"/>
    </xf>
    <xf numFmtId="0" fontId="25" fillId="2" borderId="12" xfId="0" applyFont="1" applyFill="1" applyBorder="1" applyAlignment="1">
      <alignment horizontal="center" vertical="center" wrapText="1"/>
    </xf>
    <xf numFmtId="0" fontId="25" fillId="2" borderId="13" xfId="0" applyFont="1" applyFill="1" applyBorder="1" applyAlignment="1">
      <alignment horizontal="center" vertical="center" wrapText="1"/>
    </xf>
    <xf numFmtId="43" fontId="25" fillId="7" borderId="3" xfId="1" applyFont="1" applyFill="1" applyBorder="1" applyAlignment="1">
      <alignment horizontal="center" wrapText="1"/>
    </xf>
    <xf numFmtId="43" fontId="25" fillId="7" borderId="12" xfId="1" applyFont="1" applyFill="1" applyBorder="1" applyAlignment="1">
      <alignment horizontal="center" wrapText="1"/>
    </xf>
    <xf numFmtId="43" fontId="25" fillId="7" borderId="13" xfId="1" applyFont="1" applyFill="1" applyBorder="1" applyAlignment="1">
      <alignment horizontal="center" wrapText="1"/>
    </xf>
    <xf numFmtId="0" fontId="33" fillId="7" borderId="0" xfId="0" applyFont="1" applyFill="1" applyAlignment="1">
      <alignment horizontal="center" wrapText="1"/>
    </xf>
    <xf numFmtId="164" fontId="25" fillId="7" borderId="3" xfId="1" applyNumberFormat="1" applyFont="1" applyFill="1" applyBorder="1" applyAlignment="1">
      <alignment horizontal="center" wrapText="1"/>
    </xf>
    <xf numFmtId="164" fontId="25" fillId="7" borderId="12" xfId="1" applyNumberFormat="1" applyFont="1" applyFill="1" applyBorder="1" applyAlignment="1">
      <alignment horizontal="center" wrapText="1"/>
    </xf>
    <xf numFmtId="164" fontId="25" fillId="7" borderId="13" xfId="1" applyNumberFormat="1" applyFont="1" applyFill="1" applyBorder="1" applyAlignment="1">
      <alignment horizontal="center" wrapText="1"/>
    </xf>
    <xf numFmtId="43" fontId="25" fillId="6" borderId="3" xfId="1" applyFont="1" applyFill="1" applyBorder="1" applyAlignment="1">
      <alignment horizontal="center" wrapText="1"/>
    </xf>
    <xf numFmtId="43" fontId="25" fillId="6" borderId="12" xfId="1" applyFont="1" applyFill="1" applyBorder="1" applyAlignment="1">
      <alignment horizontal="center" wrapText="1"/>
    </xf>
    <xf numFmtId="43" fontId="25" fillId="6" borderId="13" xfId="1" applyFont="1" applyFill="1" applyBorder="1" applyAlignment="1">
      <alignment horizontal="center" wrapText="1"/>
    </xf>
    <xf numFmtId="43" fontId="25" fillId="2" borderId="3" xfId="1" applyFont="1" applyFill="1" applyBorder="1" applyAlignment="1">
      <alignment horizontal="center" wrapText="1"/>
    </xf>
    <xf numFmtId="43" fontId="25" fillId="2" borderId="12" xfId="1" applyFont="1" applyFill="1" applyBorder="1" applyAlignment="1">
      <alignment horizontal="center" wrapText="1"/>
    </xf>
    <xf numFmtId="43" fontId="25" fillId="2" borderId="13" xfId="1" applyFont="1" applyFill="1" applyBorder="1" applyAlignment="1">
      <alignment horizontal="center" wrapText="1"/>
    </xf>
    <xf numFmtId="164" fontId="19" fillId="4" borderId="3" xfId="1" applyNumberFormat="1" applyFont="1" applyFill="1" applyBorder="1" applyAlignment="1">
      <alignment horizontal="center" vertical="center" wrapText="1"/>
    </xf>
    <xf numFmtId="164" fontId="19" fillId="4" borderId="12" xfId="1" applyNumberFormat="1" applyFont="1" applyFill="1" applyBorder="1" applyAlignment="1">
      <alignment horizontal="center" vertical="center" wrapText="1"/>
    </xf>
    <xf numFmtId="0" fontId="19" fillId="2" borderId="22" xfId="0" applyFont="1" applyFill="1" applyBorder="1" applyAlignment="1">
      <alignment horizontal="right"/>
    </xf>
    <xf numFmtId="0" fontId="19" fillId="2" borderId="23" xfId="0" applyFont="1" applyFill="1" applyBorder="1" applyAlignment="1">
      <alignment horizontal="right"/>
    </xf>
    <xf numFmtId="0" fontId="19" fillId="2" borderId="24" xfId="0" applyFont="1" applyFill="1" applyBorder="1" applyAlignment="1">
      <alignment horizontal="right"/>
    </xf>
    <xf numFmtId="0" fontId="25" fillId="3" borderId="15" xfId="0" applyFont="1" applyFill="1" applyBorder="1" applyAlignment="1">
      <alignment horizontal="center" vertical="center" wrapText="1"/>
    </xf>
    <xf numFmtId="0" fontId="25" fillId="3" borderId="10" xfId="0" applyFont="1" applyFill="1" applyBorder="1" applyAlignment="1">
      <alignment horizontal="center" vertical="center" wrapText="1"/>
    </xf>
    <xf numFmtId="0" fontId="25" fillId="0" borderId="15" xfId="0" applyFont="1" applyFill="1" applyBorder="1" applyAlignment="1">
      <alignment horizontal="center" vertical="center" wrapText="1"/>
    </xf>
    <xf numFmtId="164" fontId="25" fillId="0" borderId="1" xfId="1" applyNumberFormat="1" applyFont="1" applyBorder="1" applyAlignment="1">
      <alignment horizontal="center" vertical="center" wrapText="1"/>
    </xf>
    <xf numFmtId="164" fontId="25" fillId="0" borderId="9" xfId="1" applyNumberFormat="1" applyFont="1" applyBorder="1" applyAlignment="1">
      <alignment horizontal="center" vertical="center" wrapText="1"/>
    </xf>
    <xf numFmtId="14" fontId="19" fillId="0" borderId="1" xfId="1" applyNumberFormat="1" applyFont="1" applyBorder="1" applyAlignment="1">
      <alignment horizontal="center" vertical="center" wrapText="1"/>
    </xf>
    <xf numFmtId="164" fontId="25" fillId="7" borderId="15" xfId="1" applyNumberFormat="1" applyFont="1" applyFill="1" applyBorder="1" applyAlignment="1">
      <alignment horizontal="center" vertical="center" wrapText="1"/>
    </xf>
    <xf numFmtId="164" fontId="25" fillId="7" borderId="10" xfId="1" applyNumberFormat="1" applyFont="1" applyFill="1" applyBorder="1" applyAlignment="1">
      <alignment horizontal="center" vertical="center" wrapText="1"/>
    </xf>
    <xf numFmtId="0" fontId="26" fillId="7" borderId="0" xfId="0" applyFont="1" applyFill="1" applyAlignment="1">
      <alignment horizontal="left"/>
    </xf>
    <xf numFmtId="0" fontId="19" fillId="7" borderId="20" xfId="0" applyFont="1" applyFill="1" applyBorder="1" applyAlignment="1">
      <alignment horizontal="center"/>
    </xf>
    <xf numFmtId="0" fontId="19" fillId="7" borderId="0" xfId="0" applyFont="1" applyFill="1" applyBorder="1" applyAlignment="1">
      <alignment horizontal="center"/>
    </xf>
    <xf numFmtId="0" fontId="19" fillId="7" borderId="32" xfId="0" applyFont="1" applyFill="1" applyBorder="1" applyAlignment="1">
      <alignment horizontal="center"/>
    </xf>
    <xf numFmtId="43" fontId="25" fillId="2" borderId="3" xfId="1" applyFont="1" applyFill="1" applyBorder="1" applyAlignment="1">
      <alignment horizontal="center" vertical="center" wrapText="1"/>
    </xf>
    <xf numFmtId="43" fontId="25" fillId="2" borderId="13" xfId="1" applyFont="1" applyFill="1" applyBorder="1" applyAlignment="1">
      <alignment horizontal="center" vertical="center" wrapText="1"/>
    </xf>
    <xf numFmtId="164" fontId="24" fillId="2" borderId="19" xfId="1" applyNumberFormat="1" applyFont="1" applyFill="1" applyBorder="1" applyAlignment="1">
      <alignment horizontal="center" textRotation="30" wrapText="1"/>
    </xf>
    <xf numFmtId="164" fontId="24" fillId="2" borderId="10" xfId="1" applyNumberFormat="1" applyFont="1" applyFill="1" applyBorder="1" applyAlignment="1">
      <alignment horizontal="center" textRotation="30" wrapText="1"/>
    </xf>
    <xf numFmtId="43" fontId="29" fillId="10" borderId="3" xfId="1" applyFont="1" applyFill="1" applyBorder="1" applyAlignment="1">
      <alignment horizontal="center" vertical="center" wrapText="1"/>
    </xf>
    <xf numFmtId="43" fontId="29" fillId="10" borderId="12" xfId="1" applyFont="1" applyFill="1" applyBorder="1" applyAlignment="1">
      <alignment horizontal="center" vertical="center" wrapText="1"/>
    </xf>
    <xf numFmtId="43" fontId="25" fillId="4" borderId="3" xfId="1" applyFont="1" applyFill="1" applyBorder="1" applyAlignment="1">
      <alignment horizontal="center" vertical="center" wrapText="1"/>
    </xf>
    <xf numFmtId="43" fontId="25" fillId="4" borderId="12" xfId="1" applyFont="1" applyFill="1" applyBorder="1" applyAlignment="1">
      <alignment horizontal="center" vertical="center" wrapText="1"/>
    </xf>
    <xf numFmtId="43" fontId="25" fillId="4" borderId="13" xfId="1" applyFont="1" applyFill="1" applyBorder="1" applyAlignment="1">
      <alignment horizontal="center" vertical="center" wrapText="1"/>
    </xf>
    <xf numFmtId="43" fontId="25" fillId="6" borderId="13" xfId="1" applyFont="1" applyFill="1" applyBorder="1" applyAlignment="1">
      <alignment horizontal="center" vertical="center" wrapText="1"/>
    </xf>
    <xf numFmtId="14" fontId="28" fillId="6" borderId="20" xfId="0" applyNumberFormat="1" applyFont="1" applyFill="1" applyBorder="1" applyAlignment="1">
      <alignment horizontal="center" textRotation="57" wrapText="1"/>
    </xf>
    <xf numFmtId="14" fontId="28" fillId="6" borderId="21" xfId="0" applyNumberFormat="1" applyFont="1" applyFill="1" applyBorder="1" applyAlignment="1">
      <alignment horizontal="center" textRotation="57" wrapText="1"/>
    </xf>
    <xf numFmtId="14" fontId="28" fillId="7" borderId="19" xfId="0" applyNumberFormat="1" applyFont="1" applyFill="1" applyBorder="1" applyAlignment="1">
      <alignment horizontal="center" textRotation="57" wrapText="1"/>
    </xf>
    <xf numFmtId="14" fontId="28" fillId="7" borderId="10" xfId="0" applyNumberFormat="1" applyFont="1" applyFill="1" applyBorder="1" applyAlignment="1">
      <alignment horizontal="center" textRotation="57" wrapText="1"/>
    </xf>
    <xf numFmtId="43" fontId="29" fillId="4" borderId="3" xfId="1" applyFont="1" applyFill="1" applyBorder="1" applyAlignment="1">
      <alignment horizontal="center" vertical="center" wrapText="1"/>
    </xf>
    <xf numFmtId="43" fontId="29" fillId="4" borderId="12" xfId="1" applyFont="1" applyFill="1" applyBorder="1" applyAlignment="1">
      <alignment horizontal="center" vertical="center" wrapText="1"/>
    </xf>
    <xf numFmtId="43" fontId="29" fillId="4" borderId="13" xfId="1" applyFont="1" applyFill="1" applyBorder="1" applyAlignment="1">
      <alignment horizontal="center" vertical="center" wrapText="1"/>
    </xf>
    <xf numFmtId="43" fontId="29" fillId="6" borderId="12" xfId="1" applyFont="1" applyFill="1" applyBorder="1" applyAlignment="1">
      <alignment horizontal="center" vertical="center" wrapText="1"/>
    </xf>
    <xf numFmtId="43" fontId="29" fillId="6" borderId="13" xfId="1" applyFont="1" applyFill="1" applyBorder="1" applyAlignment="1">
      <alignment horizontal="center" vertical="center" wrapText="1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00"/>
      <color rgb="FF00FFFF"/>
      <color rgb="FFFF00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A53"/>
  <sheetViews>
    <sheetView tabSelected="1" workbookViewId="0">
      <pane ySplit="2" topLeftCell="A3" activePane="bottomLeft" state="frozen"/>
      <selection pane="bottomLeft" activeCell="A20" sqref="A20"/>
    </sheetView>
  </sheetViews>
  <sheetFormatPr defaultRowHeight="11.25"/>
  <cols>
    <col min="1" max="1" width="8.140625" style="7" bestFit="1" customWidth="1"/>
    <col min="2" max="2" width="12.28515625" style="141" customWidth="1"/>
    <col min="3" max="3" width="53" style="3" customWidth="1"/>
    <col min="4" max="4" width="16.85546875" style="2" customWidth="1"/>
    <col min="5" max="5" width="11.7109375" style="2" customWidth="1"/>
    <col min="6" max="6" width="11.5703125" style="2" customWidth="1"/>
    <col min="7" max="7" width="10.28515625" style="2" bestFit="1" customWidth="1"/>
    <col min="8" max="8" width="12.42578125" style="2" bestFit="1" customWidth="1"/>
    <col min="9" max="9" width="9.140625" style="2" bestFit="1" customWidth="1"/>
    <col min="10" max="10" width="9.5703125" style="2" bestFit="1" customWidth="1"/>
    <col min="11" max="11" width="9.5703125" style="2" customWidth="1"/>
    <col min="12" max="12" width="9.85546875" style="2" customWidth="1"/>
    <col min="13" max="13" width="12.85546875" style="2" bestFit="1" customWidth="1"/>
    <col min="14" max="14" width="10.28515625" style="2" bestFit="1" customWidth="1"/>
    <col min="15" max="15" width="11.42578125" style="2" customWidth="1"/>
    <col min="16" max="16" width="9.42578125" style="7" customWidth="1"/>
    <col min="17" max="17" width="8.28515625" style="3" customWidth="1"/>
    <col min="18" max="18" width="9.140625" style="3" customWidth="1"/>
    <col min="19" max="19" width="5.85546875" style="3" customWidth="1"/>
    <col min="20" max="20" width="9.7109375" style="3" customWidth="1"/>
    <col min="21" max="21" width="5.85546875" style="3" customWidth="1"/>
    <col min="22" max="24" width="8" style="3" customWidth="1"/>
    <col min="25" max="25" width="27.140625" style="3" customWidth="1"/>
    <col min="26" max="26" width="6.85546875" style="3" customWidth="1"/>
    <col min="27" max="27" width="8.140625" style="3" customWidth="1"/>
    <col min="28" max="235" width="9.140625" style="3"/>
    <col min="236" max="236" width="9" style="3" bestFit="1" customWidth="1"/>
    <col min="237" max="237" width="9.85546875" style="3" bestFit="1" customWidth="1"/>
    <col min="238" max="238" width="9.140625" style="3" bestFit="1" customWidth="1"/>
    <col min="239" max="239" width="16" style="3" bestFit="1" customWidth="1"/>
    <col min="240" max="240" width="9" style="3" bestFit="1" customWidth="1"/>
    <col min="241" max="241" width="7.85546875" style="3" bestFit="1" customWidth="1"/>
    <col min="242" max="242" width="11.7109375" style="3" bestFit="1" customWidth="1"/>
    <col min="243" max="243" width="14.28515625" style="3" customWidth="1"/>
    <col min="244" max="244" width="11.7109375" style="3" bestFit="1" customWidth="1"/>
    <col min="245" max="245" width="14.140625" style="3" bestFit="1" customWidth="1"/>
    <col min="246" max="246" width="16.7109375" style="3" customWidth="1"/>
    <col min="247" max="247" width="16.5703125" style="3" customWidth="1"/>
    <col min="248" max="249" width="7.85546875" style="3" bestFit="1" customWidth="1"/>
    <col min="250" max="250" width="8" style="3" bestFit="1" customWidth="1"/>
    <col min="251" max="252" width="7.85546875" style="3" bestFit="1" customWidth="1"/>
    <col min="253" max="253" width="9.7109375" style="3" customWidth="1"/>
    <col min="254" max="254" width="12.85546875" style="3" customWidth="1"/>
    <col min="255" max="491" width="9.140625" style="3"/>
    <col min="492" max="492" width="9" style="3" bestFit="1" customWidth="1"/>
    <col min="493" max="493" width="9.85546875" style="3" bestFit="1" customWidth="1"/>
    <col min="494" max="494" width="9.140625" style="3" bestFit="1" customWidth="1"/>
    <col min="495" max="495" width="16" style="3" bestFit="1" customWidth="1"/>
    <col min="496" max="496" width="9" style="3" bestFit="1" customWidth="1"/>
    <col min="497" max="497" width="7.85546875" style="3" bestFit="1" customWidth="1"/>
    <col min="498" max="498" width="11.7109375" style="3" bestFit="1" customWidth="1"/>
    <col min="499" max="499" width="14.28515625" style="3" customWidth="1"/>
    <col min="500" max="500" width="11.7109375" style="3" bestFit="1" customWidth="1"/>
    <col min="501" max="501" width="14.140625" style="3" bestFit="1" customWidth="1"/>
    <col min="502" max="502" width="16.7109375" style="3" customWidth="1"/>
    <col min="503" max="503" width="16.5703125" style="3" customWidth="1"/>
    <col min="504" max="505" width="7.85546875" style="3" bestFit="1" customWidth="1"/>
    <col min="506" max="506" width="8" style="3" bestFit="1" customWidth="1"/>
    <col min="507" max="508" width="7.85546875" style="3" bestFit="1" customWidth="1"/>
    <col min="509" max="509" width="9.7109375" style="3" customWidth="1"/>
    <col min="510" max="510" width="12.85546875" style="3" customWidth="1"/>
    <col min="511" max="747" width="9.140625" style="3"/>
    <col min="748" max="748" width="9" style="3" bestFit="1" customWidth="1"/>
    <col min="749" max="749" width="9.85546875" style="3" bestFit="1" customWidth="1"/>
    <col min="750" max="750" width="9.140625" style="3" bestFit="1" customWidth="1"/>
    <col min="751" max="751" width="16" style="3" bestFit="1" customWidth="1"/>
    <col min="752" max="752" width="9" style="3" bestFit="1" customWidth="1"/>
    <col min="753" max="753" width="7.85546875" style="3" bestFit="1" customWidth="1"/>
    <col min="754" max="754" width="11.7109375" style="3" bestFit="1" customWidth="1"/>
    <col min="755" max="755" width="14.28515625" style="3" customWidth="1"/>
    <col min="756" max="756" width="11.7109375" style="3" bestFit="1" customWidth="1"/>
    <col min="757" max="757" width="14.140625" style="3" bestFit="1" customWidth="1"/>
    <col min="758" max="758" width="16.7109375" style="3" customWidth="1"/>
    <col min="759" max="759" width="16.5703125" style="3" customWidth="1"/>
    <col min="760" max="761" width="7.85546875" style="3" bestFit="1" customWidth="1"/>
    <col min="762" max="762" width="8" style="3" bestFit="1" customWidth="1"/>
    <col min="763" max="764" width="7.85546875" style="3" bestFit="1" customWidth="1"/>
    <col min="765" max="765" width="9.7109375" style="3" customWidth="1"/>
    <col min="766" max="766" width="12.85546875" style="3" customWidth="1"/>
    <col min="767" max="1003" width="9.140625" style="3"/>
    <col min="1004" max="1004" width="9" style="3" bestFit="1" customWidth="1"/>
    <col min="1005" max="1005" width="9.85546875" style="3" bestFit="1" customWidth="1"/>
    <col min="1006" max="1006" width="9.140625" style="3" bestFit="1" customWidth="1"/>
    <col min="1007" max="1007" width="16" style="3" bestFit="1" customWidth="1"/>
    <col min="1008" max="1008" width="9" style="3" bestFit="1" customWidth="1"/>
    <col min="1009" max="1009" width="7.85546875" style="3" bestFit="1" customWidth="1"/>
    <col min="1010" max="1010" width="11.7109375" style="3" bestFit="1" customWidth="1"/>
    <col min="1011" max="1011" width="14.28515625" style="3" customWidth="1"/>
    <col min="1012" max="1012" width="11.7109375" style="3" bestFit="1" customWidth="1"/>
    <col min="1013" max="1013" width="14.140625" style="3" bestFit="1" customWidth="1"/>
    <col min="1014" max="1014" width="16.7109375" style="3" customWidth="1"/>
    <col min="1015" max="1015" width="16.5703125" style="3" customWidth="1"/>
    <col min="1016" max="1017" width="7.85546875" style="3" bestFit="1" customWidth="1"/>
    <col min="1018" max="1018" width="8" style="3" bestFit="1" customWidth="1"/>
    <col min="1019" max="1020" width="7.85546875" style="3" bestFit="1" customWidth="1"/>
    <col min="1021" max="1021" width="9.7109375" style="3" customWidth="1"/>
    <col min="1022" max="1022" width="12.85546875" style="3" customWidth="1"/>
    <col min="1023" max="1259" width="9.140625" style="3"/>
    <col min="1260" max="1260" width="9" style="3" bestFit="1" customWidth="1"/>
    <col min="1261" max="1261" width="9.85546875" style="3" bestFit="1" customWidth="1"/>
    <col min="1262" max="1262" width="9.140625" style="3" bestFit="1" customWidth="1"/>
    <col min="1263" max="1263" width="16" style="3" bestFit="1" customWidth="1"/>
    <col min="1264" max="1264" width="9" style="3" bestFit="1" customWidth="1"/>
    <col min="1265" max="1265" width="7.85546875" style="3" bestFit="1" customWidth="1"/>
    <col min="1266" max="1266" width="11.7109375" style="3" bestFit="1" customWidth="1"/>
    <col min="1267" max="1267" width="14.28515625" style="3" customWidth="1"/>
    <col min="1268" max="1268" width="11.7109375" style="3" bestFit="1" customWidth="1"/>
    <col min="1269" max="1269" width="14.140625" style="3" bestFit="1" customWidth="1"/>
    <col min="1270" max="1270" width="16.7109375" style="3" customWidth="1"/>
    <col min="1271" max="1271" width="16.5703125" style="3" customWidth="1"/>
    <col min="1272" max="1273" width="7.85546875" style="3" bestFit="1" customWidth="1"/>
    <col min="1274" max="1274" width="8" style="3" bestFit="1" customWidth="1"/>
    <col min="1275" max="1276" width="7.85546875" style="3" bestFit="1" customWidth="1"/>
    <col min="1277" max="1277" width="9.7109375" style="3" customWidth="1"/>
    <col min="1278" max="1278" width="12.85546875" style="3" customWidth="1"/>
    <col min="1279" max="1515" width="9.140625" style="3"/>
    <col min="1516" max="1516" width="9" style="3" bestFit="1" customWidth="1"/>
    <col min="1517" max="1517" width="9.85546875" style="3" bestFit="1" customWidth="1"/>
    <col min="1518" max="1518" width="9.140625" style="3" bestFit="1" customWidth="1"/>
    <col min="1519" max="1519" width="16" style="3" bestFit="1" customWidth="1"/>
    <col min="1520" max="1520" width="9" style="3" bestFit="1" customWidth="1"/>
    <col min="1521" max="1521" width="7.85546875" style="3" bestFit="1" customWidth="1"/>
    <col min="1522" max="1522" width="11.7109375" style="3" bestFit="1" customWidth="1"/>
    <col min="1523" max="1523" width="14.28515625" style="3" customWidth="1"/>
    <col min="1524" max="1524" width="11.7109375" style="3" bestFit="1" customWidth="1"/>
    <col min="1525" max="1525" width="14.140625" style="3" bestFit="1" customWidth="1"/>
    <col min="1526" max="1526" width="16.7109375" style="3" customWidth="1"/>
    <col min="1527" max="1527" width="16.5703125" style="3" customWidth="1"/>
    <col min="1528" max="1529" width="7.85546875" style="3" bestFit="1" customWidth="1"/>
    <col min="1530" max="1530" width="8" style="3" bestFit="1" customWidth="1"/>
    <col min="1531" max="1532" width="7.85546875" style="3" bestFit="1" customWidth="1"/>
    <col min="1533" max="1533" width="9.7109375" style="3" customWidth="1"/>
    <col min="1534" max="1534" width="12.85546875" style="3" customWidth="1"/>
    <col min="1535" max="1771" width="9.140625" style="3"/>
    <col min="1772" max="1772" width="9" style="3" bestFit="1" customWidth="1"/>
    <col min="1773" max="1773" width="9.85546875" style="3" bestFit="1" customWidth="1"/>
    <col min="1774" max="1774" width="9.140625" style="3" bestFit="1" customWidth="1"/>
    <col min="1775" max="1775" width="16" style="3" bestFit="1" customWidth="1"/>
    <col min="1776" max="1776" width="9" style="3" bestFit="1" customWidth="1"/>
    <col min="1777" max="1777" width="7.85546875" style="3" bestFit="1" customWidth="1"/>
    <col min="1778" max="1778" width="11.7109375" style="3" bestFit="1" customWidth="1"/>
    <col min="1779" max="1779" width="14.28515625" style="3" customWidth="1"/>
    <col min="1780" max="1780" width="11.7109375" style="3" bestFit="1" customWidth="1"/>
    <col min="1781" max="1781" width="14.140625" style="3" bestFit="1" customWidth="1"/>
    <col min="1782" max="1782" width="16.7109375" style="3" customWidth="1"/>
    <col min="1783" max="1783" width="16.5703125" style="3" customWidth="1"/>
    <col min="1784" max="1785" width="7.85546875" style="3" bestFit="1" customWidth="1"/>
    <col min="1786" max="1786" width="8" style="3" bestFit="1" customWidth="1"/>
    <col min="1787" max="1788" width="7.85546875" style="3" bestFit="1" customWidth="1"/>
    <col min="1789" max="1789" width="9.7109375" style="3" customWidth="1"/>
    <col min="1790" max="1790" width="12.85546875" style="3" customWidth="1"/>
    <col min="1791" max="2027" width="9.140625" style="3"/>
    <col min="2028" max="2028" width="9" style="3" bestFit="1" customWidth="1"/>
    <col min="2029" max="2029" width="9.85546875" style="3" bestFit="1" customWidth="1"/>
    <col min="2030" max="2030" width="9.140625" style="3" bestFit="1" customWidth="1"/>
    <col min="2031" max="2031" width="16" style="3" bestFit="1" customWidth="1"/>
    <col min="2032" max="2032" width="9" style="3" bestFit="1" customWidth="1"/>
    <col min="2033" max="2033" width="7.85546875" style="3" bestFit="1" customWidth="1"/>
    <col min="2034" max="2034" width="11.7109375" style="3" bestFit="1" customWidth="1"/>
    <col min="2035" max="2035" width="14.28515625" style="3" customWidth="1"/>
    <col min="2036" max="2036" width="11.7109375" style="3" bestFit="1" customWidth="1"/>
    <col min="2037" max="2037" width="14.140625" style="3" bestFit="1" customWidth="1"/>
    <col min="2038" max="2038" width="16.7109375" style="3" customWidth="1"/>
    <col min="2039" max="2039" width="16.5703125" style="3" customWidth="1"/>
    <col min="2040" max="2041" width="7.85546875" style="3" bestFit="1" customWidth="1"/>
    <col min="2042" max="2042" width="8" style="3" bestFit="1" customWidth="1"/>
    <col min="2043" max="2044" width="7.85546875" style="3" bestFit="1" customWidth="1"/>
    <col min="2045" max="2045" width="9.7109375" style="3" customWidth="1"/>
    <col min="2046" max="2046" width="12.85546875" style="3" customWidth="1"/>
    <col min="2047" max="2283" width="9.140625" style="3"/>
    <col min="2284" max="2284" width="9" style="3" bestFit="1" customWidth="1"/>
    <col min="2285" max="2285" width="9.85546875" style="3" bestFit="1" customWidth="1"/>
    <col min="2286" max="2286" width="9.140625" style="3" bestFit="1" customWidth="1"/>
    <col min="2287" max="2287" width="16" style="3" bestFit="1" customWidth="1"/>
    <col min="2288" max="2288" width="9" style="3" bestFit="1" customWidth="1"/>
    <col min="2289" max="2289" width="7.85546875" style="3" bestFit="1" customWidth="1"/>
    <col min="2290" max="2290" width="11.7109375" style="3" bestFit="1" customWidth="1"/>
    <col min="2291" max="2291" width="14.28515625" style="3" customWidth="1"/>
    <col min="2292" max="2292" width="11.7109375" style="3" bestFit="1" customWidth="1"/>
    <col min="2293" max="2293" width="14.140625" style="3" bestFit="1" customWidth="1"/>
    <col min="2294" max="2294" width="16.7109375" style="3" customWidth="1"/>
    <col min="2295" max="2295" width="16.5703125" style="3" customWidth="1"/>
    <col min="2296" max="2297" width="7.85546875" style="3" bestFit="1" customWidth="1"/>
    <col min="2298" max="2298" width="8" style="3" bestFit="1" customWidth="1"/>
    <col min="2299" max="2300" width="7.85546875" style="3" bestFit="1" customWidth="1"/>
    <col min="2301" max="2301" width="9.7109375" style="3" customWidth="1"/>
    <col min="2302" max="2302" width="12.85546875" style="3" customWidth="1"/>
    <col min="2303" max="2539" width="9.140625" style="3"/>
    <col min="2540" max="2540" width="9" style="3" bestFit="1" customWidth="1"/>
    <col min="2541" max="2541" width="9.85546875" style="3" bestFit="1" customWidth="1"/>
    <col min="2542" max="2542" width="9.140625" style="3" bestFit="1" customWidth="1"/>
    <col min="2543" max="2543" width="16" style="3" bestFit="1" customWidth="1"/>
    <col min="2544" max="2544" width="9" style="3" bestFit="1" customWidth="1"/>
    <col min="2545" max="2545" width="7.85546875" style="3" bestFit="1" customWidth="1"/>
    <col min="2546" max="2546" width="11.7109375" style="3" bestFit="1" customWidth="1"/>
    <col min="2547" max="2547" width="14.28515625" style="3" customWidth="1"/>
    <col min="2548" max="2548" width="11.7109375" style="3" bestFit="1" customWidth="1"/>
    <col min="2549" max="2549" width="14.140625" style="3" bestFit="1" customWidth="1"/>
    <col min="2550" max="2550" width="16.7109375" style="3" customWidth="1"/>
    <col min="2551" max="2551" width="16.5703125" style="3" customWidth="1"/>
    <col min="2552" max="2553" width="7.85546875" style="3" bestFit="1" customWidth="1"/>
    <col min="2554" max="2554" width="8" style="3" bestFit="1" customWidth="1"/>
    <col min="2555" max="2556" width="7.85546875" style="3" bestFit="1" customWidth="1"/>
    <col min="2557" max="2557" width="9.7109375" style="3" customWidth="1"/>
    <col min="2558" max="2558" width="12.85546875" style="3" customWidth="1"/>
    <col min="2559" max="2795" width="9.140625" style="3"/>
    <col min="2796" max="2796" width="9" style="3" bestFit="1" customWidth="1"/>
    <col min="2797" max="2797" width="9.85546875" style="3" bestFit="1" customWidth="1"/>
    <col min="2798" max="2798" width="9.140625" style="3" bestFit="1" customWidth="1"/>
    <col min="2799" max="2799" width="16" style="3" bestFit="1" customWidth="1"/>
    <col min="2800" max="2800" width="9" style="3" bestFit="1" customWidth="1"/>
    <col min="2801" max="2801" width="7.85546875" style="3" bestFit="1" customWidth="1"/>
    <col min="2802" max="2802" width="11.7109375" style="3" bestFit="1" customWidth="1"/>
    <col min="2803" max="2803" width="14.28515625" style="3" customWidth="1"/>
    <col min="2804" max="2804" width="11.7109375" style="3" bestFit="1" customWidth="1"/>
    <col min="2805" max="2805" width="14.140625" style="3" bestFit="1" customWidth="1"/>
    <col min="2806" max="2806" width="16.7109375" style="3" customWidth="1"/>
    <col min="2807" max="2807" width="16.5703125" style="3" customWidth="1"/>
    <col min="2808" max="2809" width="7.85546875" style="3" bestFit="1" customWidth="1"/>
    <col min="2810" max="2810" width="8" style="3" bestFit="1" customWidth="1"/>
    <col min="2811" max="2812" width="7.85546875" style="3" bestFit="1" customWidth="1"/>
    <col min="2813" max="2813" width="9.7109375" style="3" customWidth="1"/>
    <col min="2814" max="2814" width="12.85546875" style="3" customWidth="1"/>
    <col min="2815" max="3051" width="9.140625" style="3"/>
    <col min="3052" max="3052" width="9" style="3" bestFit="1" customWidth="1"/>
    <col min="3053" max="3053" width="9.85546875" style="3" bestFit="1" customWidth="1"/>
    <col min="3054" max="3054" width="9.140625" style="3" bestFit="1" customWidth="1"/>
    <col min="3055" max="3055" width="16" style="3" bestFit="1" customWidth="1"/>
    <col min="3056" max="3056" width="9" style="3" bestFit="1" customWidth="1"/>
    <col min="3057" max="3057" width="7.85546875" style="3" bestFit="1" customWidth="1"/>
    <col min="3058" max="3058" width="11.7109375" style="3" bestFit="1" customWidth="1"/>
    <col min="3059" max="3059" width="14.28515625" style="3" customWidth="1"/>
    <col min="3060" max="3060" width="11.7109375" style="3" bestFit="1" customWidth="1"/>
    <col min="3061" max="3061" width="14.140625" style="3" bestFit="1" customWidth="1"/>
    <col min="3062" max="3062" width="16.7109375" style="3" customWidth="1"/>
    <col min="3063" max="3063" width="16.5703125" style="3" customWidth="1"/>
    <col min="3064" max="3065" width="7.85546875" style="3" bestFit="1" customWidth="1"/>
    <col min="3066" max="3066" width="8" style="3" bestFit="1" customWidth="1"/>
    <col min="3067" max="3068" width="7.85546875" style="3" bestFit="1" customWidth="1"/>
    <col min="3069" max="3069" width="9.7109375" style="3" customWidth="1"/>
    <col min="3070" max="3070" width="12.85546875" style="3" customWidth="1"/>
    <col min="3071" max="3307" width="9.140625" style="3"/>
    <col min="3308" max="3308" width="9" style="3" bestFit="1" customWidth="1"/>
    <col min="3309" max="3309" width="9.85546875" style="3" bestFit="1" customWidth="1"/>
    <col min="3310" max="3310" width="9.140625" style="3" bestFit="1" customWidth="1"/>
    <col min="3311" max="3311" width="16" style="3" bestFit="1" customWidth="1"/>
    <col min="3312" max="3312" width="9" style="3" bestFit="1" customWidth="1"/>
    <col min="3313" max="3313" width="7.85546875" style="3" bestFit="1" customWidth="1"/>
    <col min="3314" max="3314" width="11.7109375" style="3" bestFit="1" customWidth="1"/>
    <col min="3315" max="3315" width="14.28515625" style="3" customWidth="1"/>
    <col min="3316" max="3316" width="11.7109375" style="3" bestFit="1" customWidth="1"/>
    <col min="3317" max="3317" width="14.140625" style="3" bestFit="1" customWidth="1"/>
    <col min="3318" max="3318" width="16.7109375" style="3" customWidth="1"/>
    <col min="3319" max="3319" width="16.5703125" style="3" customWidth="1"/>
    <col min="3320" max="3321" width="7.85546875" style="3" bestFit="1" customWidth="1"/>
    <col min="3322" max="3322" width="8" style="3" bestFit="1" customWidth="1"/>
    <col min="3323" max="3324" width="7.85546875" style="3" bestFit="1" customWidth="1"/>
    <col min="3325" max="3325" width="9.7109375" style="3" customWidth="1"/>
    <col min="3326" max="3326" width="12.85546875" style="3" customWidth="1"/>
    <col min="3327" max="3563" width="9.140625" style="3"/>
    <col min="3564" max="3564" width="9" style="3" bestFit="1" customWidth="1"/>
    <col min="3565" max="3565" width="9.85546875" style="3" bestFit="1" customWidth="1"/>
    <col min="3566" max="3566" width="9.140625" style="3" bestFit="1" customWidth="1"/>
    <col min="3567" max="3567" width="16" style="3" bestFit="1" customWidth="1"/>
    <col min="3568" max="3568" width="9" style="3" bestFit="1" customWidth="1"/>
    <col min="3569" max="3569" width="7.85546875" style="3" bestFit="1" customWidth="1"/>
    <col min="3570" max="3570" width="11.7109375" style="3" bestFit="1" customWidth="1"/>
    <col min="3571" max="3571" width="14.28515625" style="3" customWidth="1"/>
    <col min="3572" max="3572" width="11.7109375" style="3" bestFit="1" customWidth="1"/>
    <col min="3573" max="3573" width="14.140625" style="3" bestFit="1" customWidth="1"/>
    <col min="3574" max="3574" width="16.7109375" style="3" customWidth="1"/>
    <col min="3575" max="3575" width="16.5703125" style="3" customWidth="1"/>
    <col min="3576" max="3577" width="7.85546875" style="3" bestFit="1" customWidth="1"/>
    <col min="3578" max="3578" width="8" style="3" bestFit="1" customWidth="1"/>
    <col min="3579" max="3580" width="7.85546875" style="3" bestFit="1" customWidth="1"/>
    <col min="3581" max="3581" width="9.7109375" style="3" customWidth="1"/>
    <col min="3582" max="3582" width="12.85546875" style="3" customWidth="1"/>
    <col min="3583" max="3819" width="9.140625" style="3"/>
    <col min="3820" max="3820" width="9" style="3" bestFit="1" customWidth="1"/>
    <col min="3821" max="3821" width="9.85546875" style="3" bestFit="1" customWidth="1"/>
    <col min="3822" max="3822" width="9.140625" style="3" bestFit="1" customWidth="1"/>
    <col min="3823" max="3823" width="16" style="3" bestFit="1" customWidth="1"/>
    <col min="3824" max="3824" width="9" style="3" bestFit="1" customWidth="1"/>
    <col min="3825" max="3825" width="7.85546875" style="3" bestFit="1" customWidth="1"/>
    <col min="3826" max="3826" width="11.7109375" style="3" bestFit="1" customWidth="1"/>
    <col min="3827" max="3827" width="14.28515625" style="3" customWidth="1"/>
    <col min="3828" max="3828" width="11.7109375" style="3" bestFit="1" customWidth="1"/>
    <col min="3829" max="3829" width="14.140625" style="3" bestFit="1" customWidth="1"/>
    <col min="3830" max="3830" width="16.7109375" style="3" customWidth="1"/>
    <col min="3831" max="3831" width="16.5703125" style="3" customWidth="1"/>
    <col min="3832" max="3833" width="7.85546875" style="3" bestFit="1" customWidth="1"/>
    <col min="3834" max="3834" width="8" style="3" bestFit="1" customWidth="1"/>
    <col min="3835" max="3836" width="7.85546875" style="3" bestFit="1" customWidth="1"/>
    <col min="3837" max="3837" width="9.7109375" style="3" customWidth="1"/>
    <col min="3838" max="3838" width="12.85546875" style="3" customWidth="1"/>
    <col min="3839" max="4075" width="9.140625" style="3"/>
    <col min="4076" max="4076" width="9" style="3" bestFit="1" customWidth="1"/>
    <col min="4077" max="4077" width="9.85546875" style="3" bestFit="1" customWidth="1"/>
    <col min="4078" max="4078" width="9.140625" style="3" bestFit="1" customWidth="1"/>
    <col min="4079" max="4079" width="16" style="3" bestFit="1" customWidth="1"/>
    <col min="4080" max="4080" width="9" style="3" bestFit="1" customWidth="1"/>
    <col min="4081" max="4081" width="7.85546875" style="3" bestFit="1" customWidth="1"/>
    <col min="4082" max="4082" width="11.7109375" style="3" bestFit="1" customWidth="1"/>
    <col min="4083" max="4083" width="14.28515625" style="3" customWidth="1"/>
    <col min="4084" max="4084" width="11.7109375" style="3" bestFit="1" customWidth="1"/>
    <col min="4085" max="4085" width="14.140625" style="3" bestFit="1" customWidth="1"/>
    <col min="4086" max="4086" width="16.7109375" style="3" customWidth="1"/>
    <col min="4087" max="4087" width="16.5703125" style="3" customWidth="1"/>
    <col min="4088" max="4089" width="7.85546875" style="3" bestFit="1" customWidth="1"/>
    <col min="4090" max="4090" width="8" style="3" bestFit="1" customWidth="1"/>
    <col min="4091" max="4092" width="7.85546875" style="3" bestFit="1" customWidth="1"/>
    <col min="4093" max="4093" width="9.7109375" style="3" customWidth="1"/>
    <col min="4094" max="4094" width="12.85546875" style="3" customWidth="1"/>
    <col min="4095" max="4331" width="9.140625" style="3"/>
    <col min="4332" max="4332" width="9" style="3" bestFit="1" customWidth="1"/>
    <col min="4333" max="4333" width="9.85546875" style="3" bestFit="1" customWidth="1"/>
    <col min="4334" max="4334" width="9.140625" style="3" bestFit="1" customWidth="1"/>
    <col min="4335" max="4335" width="16" style="3" bestFit="1" customWidth="1"/>
    <col min="4336" max="4336" width="9" style="3" bestFit="1" customWidth="1"/>
    <col min="4337" max="4337" width="7.85546875" style="3" bestFit="1" customWidth="1"/>
    <col min="4338" max="4338" width="11.7109375" style="3" bestFit="1" customWidth="1"/>
    <col min="4339" max="4339" width="14.28515625" style="3" customWidth="1"/>
    <col min="4340" max="4340" width="11.7109375" style="3" bestFit="1" customWidth="1"/>
    <col min="4341" max="4341" width="14.140625" style="3" bestFit="1" customWidth="1"/>
    <col min="4342" max="4342" width="16.7109375" style="3" customWidth="1"/>
    <col min="4343" max="4343" width="16.5703125" style="3" customWidth="1"/>
    <col min="4344" max="4345" width="7.85546875" style="3" bestFit="1" customWidth="1"/>
    <col min="4346" max="4346" width="8" style="3" bestFit="1" customWidth="1"/>
    <col min="4347" max="4348" width="7.85546875" style="3" bestFit="1" customWidth="1"/>
    <col min="4349" max="4349" width="9.7109375" style="3" customWidth="1"/>
    <col min="4350" max="4350" width="12.85546875" style="3" customWidth="1"/>
    <col min="4351" max="4587" width="9.140625" style="3"/>
    <col min="4588" max="4588" width="9" style="3" bestFit="1" customWidth="1"/>
    <col min="4589" max="4589" width="9.85546875" style="3" bestFit="1" customWidth="1"/>
    <col min="4590" max="4590" width="9.140625" style="3" bestFit="1" customWidth="1"/>
    <col min="4591" max="4591" width="16" style="3" bestFit="1" customWidth="1"/>
    <col min="4592" max="4592" width="9" style="3" bestFit="1" customWidth="1"/>
    <col min="4593" max="4593" width="7.85546875" style="3" bestFit="1" customWidth="1"/>
    <col min="4594" max="4594" width="11.7109375" style="3" bestFit="1" customWidth="1"/>
    <col min="4595" max="4595" width="14.28515625" style="3" customWidth="1"/>
    <col min="4596" max="4596" width="11.7109375" style="3" bestFit="1" customWidth="1"/>
    <col min="4597" max="4597" width="14.140625" style="3" bestFit="1" customWidth="1"/>
    <col min="4598" max="4598" width="16.7109375" style="3" customWidth="1"/>
    <col min="4599" max="4599" width="16.5703125" style="3" customWidth="1"/>
    <col min="4600" max="4601" width="7.85546875" style="3" bestFit="1" customWidth="1"/>
    <col min="4602" max="4602" width="8" style="3" bestFit="1" customWidth="1"/>
    <col min="4603" max="4604" width="7.85546875" style="3" bestFit="1" customWidth="1"/>
    <col min="4605" max="4605" width="9.7109375" style="3" customWidth="1"/>
    <col min="4606" max="4606" width="12.85546875" style="3" customWidth="1"/>
    <col min="4607" max="4843" width="9.140625" style="3"/>
    <col min="4844" max="4844" width="9" style="3" bestFit="1" customWidth="1"/>
    <col min="4845" max="4845" width="9.85546875" style="3" bestFit="1" customWidth="1"/>
    <col min="4846" max="4846" width="9.140625" style="3" bestFit="1" customWidth="1"/>
    <col min="4847" max="4847" width="16" style="3" bestFit="1" customWidth="1"/>
    <col min="4848" max="4848" width="9" style="3" bestFit="1" customWidth="1"/>
    <col min="4849" max="4849" width="7.85546875" style="3" bestFit="1" customWidth="1"/>
    <col min="4850" max="4850" width="11.7109375" style="3" bestFit="1" customWidth="1"/>
    <col min="4851" max="4851" width="14.28515625" style="3" customWidth="1"/>
    <col min="4852" max="4852" width="11.7109375" style="3" bestFit="1" customWidth="1"/>
    <col min="4853" max="4853" width="14.140625" style="3" bestFit="1" customWidth="1"/>
    <col min="4854" max="4854" width="16.7109375" style="3" customWidth="1"/>
    <col min="4855" max="4855" width="16.5703125" style="3" customWidth="1"/>
    <col min="4856" max="4857" width="7.85546875" style="3" bestFit="1" customWidth="1"/>
    <col min="4858" max="4858" width="8" style="3" bestFit="1" customWidth="1"/>
    <col min="4859" max="4860" width="7.85546875" style="3" bestFit="1" customWidth="1"/>
    <col min="4861" max="4861" width="9.7109375" style="3" customWidth="1"/>
    <col min="4862" max="4862" width="12.85546875" style="3" customWidth="1"/>
    <col min="4863" max="5099" width="9.140625" style="3"/>
    <col min="5100" max="5100" width="9" style="3" bestFit="1" customWidth="1"/>
    <col min="5101" max="5101" width="9.85546875" style="3" bestFit="1" customWidth="1"/>
    <col min="5102" max="5102" width="9.140625" style="3" bestFit="1" customWidth="1"/>
    <col min="5103" max="5103" width="16" style="3" bestFit="1" customWidth="1"/>
    <col min="5104" max="5104" width="9" style="3" bestFit="1" customWidth="1"/>
    <col min="5105" max="5105" width="7.85546875" style="3" bestFit="1" customWidth="1"/>
    <col min="5106" max="5106" width="11.7109375" style="3" bestFit="1" customWidth="1"/>
    <col min="5107" max="5107" width="14.28515625" style="3" customWidth="1"/>
    <col min="5108" max="5108" width="11.7109375" style="3" bestFit="1" customWidth="1"/>
    <col min="5109" max="5109" width="14.140625" style="3" bestFit="1" customWidth="1"/>
    <col min="5110" max="5110" width="16.7109375" style="3" customWidth="1"/>
    <col min="5111" max="5111" width="16.5703125" style="3" customWidth="1"/>
    <col min="5112" max="5113" width="7.85546875" style="3" bestFit="1" customWidth="1"/>
    <col min="5114" max="5114" width="8" style="3" bestFit="1" customWidth="1"/>
    <col min="5115" max="5116" width="7.85546875" style="3" bestFit="1" customWidth="1"/>
    <col min="5117" max="5117" width="9.7109375" style="3" customWidth="1"/>
    <col min="5118" max="5118" width="12.85546875" style="3" customWidth="1"/>
    <col min="5119" max="5355" width="9.140625" style="3"/>
    <col min="5356" max="5356" width="9" style="3" bestFit="1" customWidth="1"/>
    <col min="5357" max="5357" width="9.85546875" style="3" bestFit="1" customWidth="1"/>
    <col min="5358" max="5358" width="9.140625" style="3" bestFit="1" customWidth="1"/>
    <col min="5359" max="5359" width="16" style="3" bestFit="1" customWidth="1"/>
    <col min="5360" max="5360" width="9" style="3" bestFit="1" customWidth="1"/>
    <col min="5361" max="5361" width="7.85546875" style="3" bestFit="1" customWidth="1"/>
    <col min="5362" max="5362" width="11.7109375" style="3" bestFit="1" customWidth="1"/>
    <col min="5363" max="5363" width="14.28515625" style="3" customWidth="1"/>
    <col min="5364" max="5364" width="11.7109375" style="3" bestFit="1" customWidth="1"/>
    <col min="5365" max="5365" width="14.140625" style="3" bestFit="1" customWidth="1"/>
    <col min="5366" max="5366" width="16.7109375" style="3" customWidth="1"/>
    <col min="5367" max="5367" width="16.5703125" style="3" customWidth="1"/>
    <col min="5368" max="5369" width="7.85546875" style="3" bestFit="1" customWidth="1"/>
    <col min="5370" max="5370" width="8" style="3" bestFit="1" customWidth="1"/>
    <col min="5371" max="5372" width="7.85546875" style="3" bestFit="1" customWidth="1"/>
    <col min="5373" max="5373" width="9.7109375" style="3" customWidth="1"/>
    <col min="5374" max="5374" width="12.85546875" style="3" customWidth="1"/>
    <col min="5375" max="5611" width="9.140625" style="3"/>
    <col min="5612" max="5612" width="9" style="3" bestFit="1" customWidth="1"/>
    <col min="5613" max="5613" width="9.85546875" style="3" bestFit="1" customWidth="1"/>
    <col min="5614" max="5614" width="9.140625" style="3" bestFit="1" customWidth="1"/>
    <col min="5615" max="5615" width="16" style="3" bestFit="1" customWidth="1"/>
    <col min="5616" max="5616" width="9" style="3" bestFit="1" customWidth="1"/>
    <col min="5617" max="5617" width="7.85546875" style="3" bestFit="1" customWidth="1"/>
    <col min="5618" max="5618" width="11.7109375" style="3" bestFit="1" customWidth="1"/>
    <col min="5619" max="5619" width="14.28515625" style="3" customWidth="1"/>
    <col min="5620" max="5620" width="11.7109375" style="3" bestFit="1" customWidth="1"/>
    <col min="5621" max="5621" width="14.140625" style="3" bestFit="1" customWidth="1"/>
    <col min="5622" max="5622" width="16.7109375" style="3" customWidth="1"/>
    <col min="5623" max="5623" width="16.5703125" style="3" customWidth="1"/>
    <col min="5624" max="5625" width="7.85546875" style="3" bestFit="1" customWidth="1"/>
    <col min="5626" max="5626" width="8" style="3" bestFit="1" customWidth="1"/>
    <col min="5627" max="5628" width="7.85546875" style="3" bestFit="1" customWidth="1"/>
    <col min="5629" max="5629" width="9.7109375" style="3" customWidth="1"/>
    <col min="5630" max="5630" width="12.85546875" style="3" customWidth="1"/>
    <col min="5631" max="5867" width="9.140625" style="3"/>
    <col min="5868" max="5868" width="9" style="3" bestFit="1" customWidth="1"/>
    <col min="5869" max="5869" width="9.85546875" style="3" bestFit="1" customWidth="1"/>
    <col min="5870" max="5870" width="9.140625" style="3" bestFit="1" customWidth="1"/>
    <col min="5871" max="5871" width="16" style="3" bestFit="1" customWidth="1"/>
    <col min="5872" max="5872" width="9" style="3" bestFit="1" customWidth="1"/>
    <col min="5873" max="5873" width="7.85546875" style="3" bestFit="1" customWidth="1"/>
    <col min="5874" max="5874" width="11.7109375" style="3" bestFit="1" customWidth="1"/>
    <col min="5875" max="5875" width="14.28515625" style="3" customWidth="1"/>
    <col min="5876" max="5876" width="11.7109375" style="3" bestFit="1" customWidth="1"/>
    <col min="5877" max="5877" width="14.140625" style="3" bestFit="1" customWidth="1"/>
    <col min="5878" max="5878" width="16.7109375" style="3" customWidth="1"/>
    <col min="5879" max="5879" width="16.5703125" style="3" customWidth="1"/>
    <col min="5880" max="5881" width="7.85546875" style="3" bestFit="1" customWidth="1"/>
    <col min="5882" max="5882" width="8" style="3" bestFit="1" customWidth="1"/>
    <col min="5883" max="5884" width="7.85546875" style="3" bestFit="1" customWidth="1"/>
    <col min="5885" max="5885" width="9.7109375" style="3" customWidth="1"/>
    <col min="5886" max="5886" width="12.85546875" style="3" customWidth="1"/>
    <col min="5887" max="6123" width="9.140625" style="3"/>
    <col min="6124" max="6124" width="9" style="3" bestFit="1" customWidth="1"/>
    <col min="6125" max="6125" width="9.85546875" style="3" bestFit="1" customWidth="1"/>
    <col min="6126" max="6126" width="9.140625" style="3" bestFit="1" customWidth="1"/>
    <col min="6127" max="6127" width="16" style="3" bestFit="1" customWidth="1"/>
    <col min="6128" max="6128" width="9" style="3" bestFit="1" customWidth="1"/>
    <col min="6129" max="6129" width="7.85546875" style="3" bestFit="1" customWidth="1"/>
    <col min="6130" max="6130" width="11.7109375" style="3" bestFit="1" customWidth="1"/>
    <col min="6131" max="6131" width="14.28515625" style="3" customWidth="1"/>
    <col min="6132" max="6132" width="11.7109375" style="3" bestFit="1" customWidth="1"/>
    <col min="6133" max="6133" width="14.140625" style="3" bestFit="1" customWidth="1"/>
    <col min="6134" max="6134" width="16.7109375" style="3" customWidth="1"/>
    <col min="6135" max="6135" width="16.5703125" style="3" customWidth="1"/>
    <col min="6136" max="6137" width="7.85546875" style="3" bestFit="1" customWidth="1"/>
    <col min="6138" max="6138" width="8" style="3" bestFit="1" customWidth="1"/>
    <col min="6139" max="6140" width="7.85546875" style="3" bestFit="1" customWidth="1"/>
    <col min="6141" max="6141" width="9.7109375" style="3" customWidth="1"/>
    <col min="6142" max="6142" width="12.85546875" style="3" customWidth="1"/>
    <col min="6143" max="6379" width="9.140625" style="3"/>
    <col min="6380" max="6380" width="9" style="3" bestFit="1" customWidth="1"/>
    <col min="6381" max="6381" width="9.85546875" style="3" bestFit="1" customWidth="1"/>
    <col min="6382" max="6382" width="9.140625" style="3" bestFit="1" customWidth="1"/>
    <col min="6383" max="6383" width="16" style="3" bestFit="1" customWidth="1"/>
    <col min="6384" max="6384" width="9" style="3" bestFit="1" customWidth="1"/>
    <col min="6385" max="6385" width="7.85546875" style="3" bestFit="1" customWidth="1"/>
    <col min="6386" max="6386" width="11.7109375" style="3" bestFit="1" customWidth="1"/>
    <col min="6387" max="6387" width="14.28515625" style="3" customWidth="1"/>
    <col min="6388" max="6388" width="11.7109375" style="3" bestFit="1" customWidth="1"/>
    <col min="6389" max="6389" width="14.140625" style="3" bestFit="1" customWidth="1"/>
    <col min="6390" max="6390" width="16.7109375" style="3" customWidth="1"/>
    <col min="6391" max="6391" width="16.5703125" style="3" customWidth="1"/>
    <col min="6392" max="6393" width="7.85546875" style="3" bestFit="1" customWidth="1"/>
    <col min="6394" max="6394" width="8" style="3" bestFit="1" customWidth="1"/>
    <col min="6395" max="6396" width="7.85546875" style="3" bestFit="1" customWidth="1"/>
    <col min="6397" max="6397" width="9.7109375" style="3" customWidth="1"/>
    <col min="6398" max="6398" width="12.85546875" style="3" customWidth="1"/>
    <col min="6399" max="6635" width="9.140625" style="3"/>
    <col min="6636" max="6636" width="9" style="3" bestFit="1" customWidth="1"/>
    <col min="6637" max="6637" width="9.85546875" style="3" bestFit="1" customWidth="1"/>
    <col min="6638" max="6638" width="9.140625" style="3" bestFit="1" customWidth="1"/>
    <col min="6639" max="6639" width="16" style="3" bestFit="1" customWidth="1"/>
    <col min="6640" max="6640" width="9" style="3" bestFit="1" customWidth="1"/>
    <col min="6641" max="6641" width="7.85546875" style="3" bestFit="1" customWidth="1"/>
    <col min="6642" max="6642" width="11.7109375" style="3" bestFit="1" customWidth="1"/>
    <col min="6643" max="6643" width="14.28515625" style="3" customWidth="1"/>
    <col min="6644" max="6644" width="11.7109375" style="3" bestFit="1" customWidth="1"/>
    <col min="6645" max="6645" width="14.140625" style="3" bestFit="1" customWidth="1"/>
    <col min="6646" max="6646" width="16.7109375" style="3" customWidth="1"/>
    <col min="6647" max="6647" width="16.5703125" style="3" customWidth="1"/>
    <col min="6648" max="6649" width="7.85546875" style="3" bestFit="1" customWidth="1"/>
    <col min="6650" max="6650" width="8" style="3" bestFit="1" customWidth="1"/>
    <col min="6651" max="6652" width="7.85546875" style="3" bestFit="1" customWidth="1"/>
    <col min="6653" max="6653" width="9.7109375" style="3" customWidth="1"/>
    <col min="6654" max="6654" width="12.85546875" style="3" customWidth="1"/>
    <col min="6655" max="6891" width="9.140625" style="3"/>
    <col min="6892" max="6892" width="9" style="3" bestFit="1" customWidth="1"/>
    <col min="6893" max="6893" width="9.85546875" style="3" bestFit="1" customWidth="1"/>
    <col min="6894" max="6894" width="9.140625" style="3" bestFit="1" customWidth="1"/>
    <col min="6895" max="6895" width="16" style="3" bestFit="1" customWidth="1"/>
    <col min="6896" max="6896" width="9" style="3" bestFit="1" customWidth="1"/>
    <col min="6897" max="6897" width="7.85546875" style="3" bestFit="1" customWidth="1"/>
    <col min="6898" max="6898" width="11.7109375" style="3" bestFit="1" customWidth="1"/>
    <col min="6899" max="6899" width="14.28515625" style="3" customWidth="1"/>
    <col min="6900" max="6900" width="11.7109375" style="3" bestFit="1" customWidth="1"/>
    <col min="6901" max="6901" width="14.140625" style="3" bestFit="1" customWidth="1"/>
    <col min="6902" max="6902" width="16.7109375" style="3" customWidth="1"/>
    <col min="6903" max="6903" width="16.5703125" style="3" customWidth="1"/>
    <col min="6904" max="6905" width="7.85546875" style="3" bestFit="1" customWidth="1"/>
    <col min="6906" max="6906" width="8" style="3" bestFit="1" customWidth="1"/>
    <col min="6907" max="6908" width="7.85546875" style="3" bestFit="1" customWidth="1"/>
    <col min="6909" max="6909" width="9.7109375" style="3" customWidth="1"/>
    <col min="6910" max="6910" width="12.85546875" style="3" customWidth="1"/>
    <col min="6911" max="7147" width="9.140625" style="3"/>
    <col min="7148" max="7148" width="9" style="3" bestFit="1" customWidth="1"/>
    <col min="7149" max="7149" width="9.85546875" style="3" bestFit="1" customWidth="1"/>
    <col min="7150" max="7150" width="9.140625" style="3" bestFit="1" customWidth="1"/>
    <col min="7151" max="7151" width="16" style="3" bestFit="1" customWidth="1"/>
    <col min="7152" max="7152" width="9" style="3" bestFit="1" customWidth="1"/>
    <col min="7153" max="7153" width="7.85546875" style="3" bestFit="1" customWidth="1"/>
    <col min="7154" max="7154" width="11.7109375" style="3" bestFit="1" customWidth="1"/>
    <col min="7155" max="7155" width="14.28515625" style="3" customWidth="1"/>
    <col min="7156" max="7156" width="11.7109375" style="3" bestFit="1" customWidth="1"/>
    <col min="7157" max="7157" width="14.140625" style="3" bestFit="1" customWidth="1"/>
    <col min="7158" max="7158" width="16.7109375" style="3" customWidth="1"/>
    <col min="7159" max="7159" width="16.5703125" style="3" customWidth="1"/>
    <col min="7160" max="7161" width="7.85546875" style="3" bestFit="1" customWidth="1"/>
    <col min="7162" max="7162" width="8" style="3" bestFit="1" customWidth="1"/>
    <col min="7163" max="7164" width="7.85546875" style="3" bestFit="1" customWidth="1"/>
    <col min="7165" max="7165" width="9.7109375" style="3" customWidth="1"/>
    <col min="7166" max="7166" width="12.85546875" style="3" customWidth="1"/>
    <col min="7167" max="7403" width="9.140625" style="3"/>
    <col min="7404" max="7404" width="9" style="3" bestFit="1" customWidth="1"/>
    <col min="7405" max="7405" width="9.85546875" style="3" bestFit="1" customWidth="1"/>
    <col min="7406" max="7406" width="9.140625" style="3" bestFit="1" customWidth="1"/>
    <col min="7407" max="7407" width="16" style="3" bestFit="1" customWidth="1"/>
    <col min="7408" max="7408" width="9" style="3" bestFit="1" customWidth="1"/>
    <col min="7409" max="7409" width="7.85546875" style="3" bestFit="1" customWidth="1"/>
    <col min="7410" max="7410" width="11.7109375" style="3" bestFit="1" customWidth="1"/>
    <col min="7411" max="7411" width="14.28515625" style="3" customWidth="1"/>
    <col min="7412" max="7412" width="11.7109375" style="3" bestFit="1" customWidth="1"/>
    <col min="7413" max="7413" width="14.140625" style="3" bestFit="1" customWidth="1"/>
    <col min="7414" max="7414" width="16.7109375" style="3" customWidth="1"/>
    <col min="7415" max="7415" width="16.5703125" style="3" customWidth="1"/>
    <col min="7416" max="7417" width="7.85546875" style="3" bestFit="1" customWidth="1"/>
    <col min="7418" max="7418" width="8" style="3" bestFit="1" customWidth="1"/>
    <col min="7419" max="7420" width="7.85546875" style="3" bestFit="1" customWidth="1"/>
    <col min="7421" max="7421" width="9.7109375" style="3" customWidth="1"/>
    <col min="7422" max="7422" width="12.85546875" style="3" customWidth="1"/>
    <col min="7423" max="7659" width="9.140625" style="3"/>
    <col min="7660" max="7660" width="9" style="3" bestFit="1" customWidth="1"/>
    <col min="7661" max="7661" width="9.85546875" style="3" bestFit="1" customWidth="1"/>
    <col min="7662" max="7662" width="9.140625" style="3" bestFit="1" customWidth="1"/>
    <col min="7663" max="7663" width="16" style="3" bestFit="1" customWidth="1"/>
    <col min="7664" max="7664" width="9" style="3" bestFit="1" customWidth="1"/>
    <col min="7665" max="7665" width="7.85546875" style="3" bestFit="1" customWidth="1"/>
    <col min="7666" max="7666" width="11.7109375" style="3" bestFit="1" customWidth="1"/>
    <col min="7667" max="7667" width="14.28515625" style="3" customWidth="1"/>
    <col min="7668" max="7668" width="11.7109375" style="3" bestFit="1" customWidth="1"/>
    <col min="7669" max="7669" width="14.140625" style="3" bestFit="1" customWidth="1"/>
    <col min="7670" max="7670" width="16.7109375" style="3" customWidth="1"/>
    <col min="7671" max="7671" width="16.5703125" style="3" customWidth="1"/>
    <col min="7672" max="7673" width="7.85546875" style="3" bestFit="1" customWidth="1"/>
    <col min="7674" max="7674" width="8" style="3" bestFit="1" customWidth="1"/>
    <col min="7675" max="7676" width="7.85546875" style="3" bestFit="1" customWidth="1"/>
    <col min="7677" max="7677" width="9.7109375" style="3" customWidth="1"/>
    <col min="7678" max="7678" width="12.85546875" style="3" customWidth="1"/>
    <col min="7679" max="7915" width="9.140625" style="3"/>
    <col min="7916" max="7916" width="9" style="3" bestFit="1" customWidth="1"/>
    <col min="7917" max="7917" width="9.85546875" style="3" bestFit="1" customWidth="1"/>
    <col min="7918" max="7918" width="9.140625" style="3" bestFit="1" customWidth="1"/>
    <col min="7919" max="7919" width="16" style="3" bestFit="1" customWidth="1"/>
    <col min="7920" max="7920" width="9" style="3" bestFit="1" customWidth="1"/>
    <col min="7921" max="7921" width="7.85546875" style="3" bestFit="1" customWidth="1"/>
    <col min="7922" max="7922" width="11.7109375" style="3" bestFit="1" customWidth="1"/>
    <col min="7923" max="7923" width="14.28515625" style="3" customWidth="1"/>
    <col min="7924" max="7924" width="11.7109375" style="3" bestFit="1" customWidth="1"/>
    <col min="7925" max="7925" width="14.140625" style="3" bestFit="1" customWidth="1"/>
    <col min="7926" max="7926" width="16.7109375" style="3" customWidth="1"/>
    <col min="7927" max="7927" width="16.5703125" style="3" customWidth="1"/>
    <col min="7928" max="7929" width="7.85546875" style="3" bestFit="1" customWidth="1"/>
    <col min="7930" max="7930" width="8" style="3" bestFit="1" customWidth="1"/>
    <col min="7931" max="7932" width="7.85546875" style="3" bestFit="1" customWidth="1"/>
    <col min="7933" max="7933" width="9.7109375" style="3" customWidth="1"/>
    <col min="7934" max="7934" width="12.85546875" style="3" customWidth="1"/>
    <col min="7935" max="8171" width="9.140625" style="3"/>
    <col min="8172" max="8172" width="9" style="3" bestFit="1" customWidth="1"/>
    <col min="8173" max="8173" width="9.85546875" style="3" bestFit="1" customWidth="1"/>
    <col min="8174" max="8174" width="9.140625" style="3" bestFit="1" customWidth="1"/>
    <col min="8175" max="8175" width="16" style="3" bestFit="1" customWidth="1"/>
    <col min="8176" max="8176" width="9" style="3" bestFit="1" customWidth="1"/>
    <col min="8177" max="8177" width="7.85546875" style="3" bestFit="1" customWidth="1"/>
    <col min="8178" max="8178" width="11.7109375" style="3" bestFit="1" customWidth="1"/>
    <col min="8179" max="8179" width="14.28515625" style="3" customWidth="1"/>
    <col min="8180" max="8180" width="11.7109375" style="3" bestFit="1" customWidth="1"/>
    <col min="8181" max="8181" width="14.140625" style="3" bestFit="1" customWidth="1"/>
    <col min="8182" max="8182" width="16.7109375" style="3" customWidth="1"/>
    <col min="8183" max="8183" width="16.5703125" style="3" customWidth="1"/>
    <col min="8184" max="8185" width="7.85546875" style="3" bestFit="1" customWidth="1"/>
    <col min="8186" max="8186" width="8" style="3" bestFit="1" customWidth="1"/>
    <col min="8187" max="8188" width="7.85546875" style="3" bestFit="1" customWidth="1"/>
    <col min="8189" max="8189" width="9.7109375" style="3" customWidth="1"/>
    <col min="8190" max="8190" width="12.85546875" style="3" customWidth="1"/>
    <col min="8191" max="8427" width="9.140625" style="3"/>
    <col min="8428" max="8428" width="9" style="3" bestFit="1" customWidth="1"/>
    <col min="8429" max="8429" width="9.85546875" style="3" bestFit="1" customWidth="1"/>
    <col min="8430" max="8430" width="9.140625" style="3" bestFit="1" customWidth="1"/>
    <col min="8431" max="8431" width="16" style="3" bestFit="1" customWidth="1"/>
    <col min="8432" max="8432" width="9" style="3" bestFit="1" customWidth="1"/>
    <col min="8433" max="8433" width="7.85546875" style="3" bestFit="1" customWidth="1"/>
    <col min="8434" max="8434" width="11.7109375" style="3" bestFit="1" customWidth="1"/>
    <col min="8435" max="8435" width="14.28515625" style="3" customWidth="1"/>
    <col min="8436" max="8436" width="11.7109375" style="3" bestFit="1" customWidth="1"/>
    <col min="8437" max="8437" width="14.140625" style="3" bestFit="1" customWidth="1"/>
    <col min="8438" max="8438" width="16.7109375" style="3" customWidth="1"/>
    <col min="8439" max="8439" width="16.5703125" style="3" customWidth="1"/>
    <col min="8440" max="8441" width="7.85546875" style="3" bestFit="1" customWidth="1"/>
    <col min="8442" max="8442" width="8" style="3" bestFit="1" customWidth="1"/>
    <col min="8443" max="8444" width="7.85546875" style="3" bestFit="1" customWidth="1"/>
    <col min="8445" max="8445" width="9.7109375" style="3" customWidth="1"/>
    <col min="8446" max="8446" width="12.85546875" style="3" customWidth="1"/>
    <col min="8447" max="8683" width="9.140625" style="3"/>
    <col min="8684" max="8684" width="9" style="3" bestFit="1" customWidth="1"/>
    <col min="8685" max="8685" width="9.85546875" style="3" bestFit="1" customWidth="1"/>
    <col min="8686" max="8686" width="9.140625" style="3" bestFit="1" customWidth="1"/>
    <col min="8687" max="8687" width="16" style="3" bestFit="1" customWidth="1"/>
    <col min="8688" max="8688" width="9" style="3" bestFit="1" customWidth="1"/>
    <col min="8689" max="8689" width="7.85546875" style="3" bestFit="1" customWidth="1"/>
    <col min="8690" max="8690" width="11.7109375" style="3" bestFit="1" customWidth="1"/>
    <col min="8691" max="8691" width="14.28515625" style="3" customWidth="1"/>
    <col min="8692" max="8692" width="11.7109375" style="3" bestFit="1" customWidth="1"/>
    <col min="8693" max="8693" width="14.140625" style="3" bestFit="1" customWidth="1"/>
    <col min="8694" max="8694" width="16.7109375" style="3" customWidth="1"/>
    <col min="8695" max="8695" width="16.5703125" style="3" customWidth="1"/>
    <col min="8696" max="8697" width="7.85546875" style="3" bestFit="1" customWidth="1"/>
    <col min="8698" max="8698" width="8" style="3" bestFit="1" customWidth="1"/>
    <col min="8699" max="8700" width="7.85546875" style="3" bestFit="1" customWidth="1"/>
    <col min="8701" max="8701" width="9.7109375" style="3" customWidth="1"/>
    <col min="8702" max="8702" width="12.85546875" style="3" customWidth="1"/>
    <col min="8703" max="8939" width="9.140625" style="3"/>
    <col min="8940" max="8940" width="9" style="3" bestFit="1" customWidth="1"/>
    <col min="8941" max="8941" width="9.85546875" style="3" bestFit="1" customWidth="1"/>
    <col min="8942" max="8942" width="9.140625" style="3" bestFit="1" customWidth="1"/>
    <col min="8943" max="8943" width="16" style="3" bestFit="1" customWidth="1"/>
    <col min="8944" max="8944" width="9" style="3" bestFit="1" customWidth="1"/>
    <col min="8945" max="8945" width="7.85546875" style="3" bestFit="1" customWidth="1"/>
    <col min="8946" max="8946" width="11.7109375" style="3" bestFit="1" customWidth="1"/>
    <col min="8947" max="8947" width="14.28515625" style="3" customWidth="1"/>
    <col min="8948" max="8948" width="11.7109375" style="3" bestFit="1" customWidth="1"/>
    <col min="8949" max="8949" width="14.140625" style="3" bestFit="1" customWidth="1"/>
    <col min="8950" max="8950" width="16.7109375" style="3" customWidth="1"/>
    <col min="8951" max="8951" width="16.5703125" style="3" customWidth="1"/>
    <col min="8952" max="8953" width="7.85546875" style="3" bestFit="1" customWidth="1"/>
    <col min="8954" max="8954" width="8" style="3" bestFit="1" customWidth="1"/>
    <col min="8955" max="8956" width="7.85546875" style="3" bestFit="1" customWidth="1"/>
    <col min="8957" max="8957" width="9.7109375" style="3" customWidth="1"/>
    <col min="8958" max="8958" width="12.85546875" style="3" customWidth="1"/>
    <col min="8959" max="9195" width="9.140625" style="3"/>
    <col min="9196" max="9196" width="9" style="3" bestFit="1" customWidth="1"/>
    <col min="9197" max="9197" width="9.85546875" style="3" bestFit="1" customWidth="1"/>
    <col min="9198" max="9198" width="9.140625" style="3" bestFit="1" customWidth="1"/>
    <col min="9199" max="9199" width="16" style="3" bestFit="1" customWidth="1"/>
    <col min="9200" max="9200" width="9" style="3" bestFit="1" customWidth="1"/>
    <col min="9201" max="9201" width="7.85546875" style="3" bestFit="1" customWidth="1"/>
    <col min="9202" max="9202" width="11.7109375" style="3" bestFit="1" customWidth="1"/>
    <col min="9203" max="9203" width="14.28515625" style="3" customWidth="1"/>
    <col min="9204" max="9204" width="11.7109375" style="3" bestFit="1" customWidth="1"/>
    <col min="9205" max="9205" width="14.140625" style="3" bestFit="1" customWidth="1"/>
    <col min="9206" max="9206" width="16.7109375" style="3" customWidth="1"/>
    <col min="9207" max="9207" width="16.5703125" style="3" customWidth="1"/>
    <col min="9208" max="9209" width="7.85546875" style="3" bestFit="1" customWidth="1"/>
    <col min="9210" max="9210" width="8" style="3" bestFit="1" customWidth="1"/>
    <col min="9211" max="9212" width="7.85546875" style="3" bestFit="1" customWidth="1"/>
    <col min="9213" max="9213" width="9.7109375" style="3" customWidth="1"/>
    <col min="9214" max="9214" width="12.85546875" style="3" customWidth="1"/>
    <col min="9215" max="9451" width="9.140625" style="3"/>
    <col min="9452" max="9452" width="9" style="3" bestFit="1" customWidth="1"/>
    <col min="9453" max="9453" width="9.85546875" style="3" bestFit="1" customWidth="1"/>
    <col min="9454" max="9454" width="9.140625" style="3" bestFit="1" customWidth="1"/>
    <col min="9455" max="9455" width="16" style="3" bestFit="1" customWidth="1"/>
    <col min="9456" max="9456" width="9" style="3" bestFit="1" customWidth="1"/>
    <col min="9457" max="9457" width="7.85546875" style="3" bestFit="1" customWidth="1"/>
    <col min="9458" max="9458" width="11.7109375" style="3" bestFit="1" customWidth="1"/>
    <col min="9459" max="9459" width="14.28515625" style="3" customWidth="1"/>
    <col min="9460" max="9460" width="11.7109375" style="3" bestFit="1" customWidth="1"/>
    <col min="9461" max="9461" width="14.140625" style="3" bestFit="1" customWidth="1"/>
    <col min="9462" max="9462" width="16.7109375" style="3" customWidth="1"/>
    <col min="9463" max="9463" width="16.5703125" style="3" customWidth="1"/>
    <col min="9464" max="9465" width="7.85546875" style="3" bestFit="1" customWidth="1"/>
    <col min="9466" max="9466" width="8" style="3" bestFit="1" customWidth="1"/>
    <col min="9467" max="9468" width="7.85546875" style="3" bestFit="1" customWidth="1"/>
    <col min="9469" max="9469" width="9.7109375" style="3" customWidth="1"/>
    <col min="9470" max="9470" width="12.85546875" style="3" customWidth="1"/>
    <col min="9471" max="9707" width="9.140625" style="3"/>
    <col min="9708" max="9708" width="9" style="3" bestFit="1" customWidth="1"/>
    <col min="9709" max="9709" width="9.85546875" style="3" bestFit="1" customWidth="1"/>
    <col min="9710" max="9710" width="9.140625" style="3" bestFit="1" customWidth="1"/>
    <col min="9711" max="9711" width="16" style="3" bestFit="1" customWidth="1"/>
    <col min="9712" max="9712" width="9" style="3" bestFit="1" customWidth="1"/>
    <col min="9713" max="9713" width="7.85546875" style="3" bestFit="1" customWidth="1"/>
    <col min="9714" max="9714" width="11.7109375" style="3" bestFit="1" customWidth="1"/>
    <col min="9715" max="9715" width="14.28515625" style="3" customWidth="1"/>
    <col min="9716" max="9716" width="11.7109375" style="3" bestFit="1" customWidth="1"/>
    <col min="9717" max="9717" width="14.140625" style="3" bestFit="1" customWidth="1"/>
    <col min="9718" max="9718" width="16.7109375" style="3" customWidth="1"/>
    <col min="9719" max="9719" width="16.5703125" style="3" customWidth="1"/>
    <col min="9720" max="9721" width="7.85546875" style="3" bestFit="1" customWidth="1"/>
    <col min="9722" max="9722" width="8" style="3" bestFit="1" customWidth="1"/>
    <col min="9723" max="9724" width="7.85546875" style="3" bestFit="1" customWidth="1"/>
    <col min="9725" max="9725" width="9.7109375" style="3" customWidth="1"/>
    <col min="9726" max="9726" width="12.85546875" style="3" customWidth="1"/>
    <col min="9727" max="9963" width="9.140625" style="3"/>
    <col min="9964" max="9964" width="9" style="3" bestFit="1" customWidth="1"/>
    <col min="9965" max="9965" width="9.85546875" style="3" bestFit="1" customWidth="1"/>
    <col min="9966" max="9966" width="9.140625" style="3" bestFit="1" customWidth="1"/>
    <col min="9967" max="9967" width="16" style="3" bestFit="1" customWidth="1"/>
    <col min="9968" max="9968" width="9" style="3" bestFit="1" customWidth="1"/>
    <col min="9969" max="9969" width="7.85546875" style="3" bestFit="1" customWidth="1"/>
    <col min="9970" max="9970" width="11.7109375" style="3" bestFit="1" customWidth="1"/>
    <col min="9971" max="9971" width="14.28515625" style="3" customWidth="1"/>
    <col min="9972" max="9972" width="11.7109375" style="3" bestFit="1" customWidth="1"/>
    <col min="9973" max="9973" width="14.140625" style="3" bestFit="1" customWidth="1"/>
    <col min="9974" max="9974" width="16.7109375" style="3" customWidth="1"/>
    <col min="9975" max="9975" width="16.5703125" style="3" customWidth="1"/>
    <col min="9976" max="9977" width="7.85546875" style="3" bestFit="1" customWidth="1"/>
    <col min="9978" max="9978" width="8" style="3" bestFit="1" customWidth="1"/>
    <col min="9979" max="9980" width="7.85546875" style="3" bestFit="1" customWidth="1"/>
    <col min="9981" max="9981" width="9.7109375" style="3" customWidth="1"/>
    <col min="9982" max="9982" width="12.85546875" style="3" customWidth="1"/>
    <col min="9983" max="10219" width="9.140625" style="3"/>
    <col min="10220" max="10220" width="9" style="3" bestFit="1" customWidth="1"/>
    <col min="10221" max="10221" width="9.85546875" style="3" bestFit="1" customWidth="1"/>
    <col min="10222" max="10222" width="9.140625" style="3" bestFit="1" customWidth="1"/>
    <col min="10223" max="10223" width="16" style="3" bestFit="1" customWidth="1"/>
    <col min="10224" max="10224" width="9" style="3" bestFit="1" customWidth="1"/>
    <col min="10225" max="10225" width="7.85546875" style="3" bestFit="1" customWidth="1"/>
    <col min="10226" max="10226" width="11.7109375" style="3" bestFit="1" customWidth="1"/>
    <col min="10227" max="10227" width="14.28515625" style="3" customWidth="1"/>
    <col min="10228" max="10228" width="11.7109375" style="3" bestFit="1" customWidth="1"/>
    <col min="10229" max="10229" width="14.140625" style="3" bestFit="1" customWidth="1"/>
    <col min="10230" max="10230" width="16.7109375" style="3" customWidth="1"/>
    <col min="10231" max="10231" width="16.5703125" style="3" customWidth="1"/>
    <col min="10232" max="10233" width="7.85546875" style="3" bestFit="1" customWidth="1"/>
    <col min="10234" max="10234" width="8" style="3" bestFit="1" customWidth="1"/>
    <col min="10235" max="10236" width="7.85546875" style="3" bestFit="1" customWidth="1"/>
    <col min="10237" max="10237" width="9.7109375" style="3" customWidth="1"/>
    <col min="10238" max="10238" width="12.85546875" style="3" customWidth="1"/>
    <col min="10239" max="10475" width="9.140625" style="3"/>
    <col min="10476" max="10476" width="9" style="3" bestFit="1" customWidth="1"/>
    <col min="10477" max="10477" width="9.85546875" style="3" bestFit="1" customWidth="1"/>
    <col min="10478" max="10478" width="9.140625" style="3" bestFit="1" customWidth="1"/>
    <col min="10479" max="10479" width="16" style="3" bestFit="1" customWidth="1"/>
    <col min="10480" max="10480" width="9" style="3" bestFit="1" customWidth="1"/>
    <col min="10481" max="10481" width="7.85546875" style="3" bestFit="1" customWidth="1"/>
    <col min="10482" max="10482" width="11.7109375" style="3" bestFit="1" customWidth="1"/>
    <col min="10483" max="10483" width="14.28515625" style="3" customWidth="1"/>
    <col min="10484" max="10484" width="11.7109375" style="3" bestFit="1" customWidth="1"/>
    <col min="10485" max="10485" width="14.140625" style="3" bestFit="1" customWidth="1"/>
    <col min="10486" max="10486" width="16.7109375" style="3" customWidth="1"/>
    <col min="10487" max="10487" width="16.5703125" style="3" customWidth="1"/>
    <col min="10488" max="10489" width="7.85546875" style="3" bestFit="1" customWidth="1"/>
    <col min="10490" max="10490" width="8" style="3" bestFit="1" customWidth="1"/>
    <col min="10491" max="10492" width="7.85546875" style="3" bestFit="1" customWidth="1"/>
    <col min="10493" max="10493" width="9.7109375" style="3" customWidth="1"/>
    <col min="10494" max="10494" width="12.85546875" style="3" customWidth="1"/>
    <col min="10495" max="10731" width="9.140625" style="3"/>
    <col min="10732" max="10732" width="9" style="3" bestFit="1" customWidth="1"/>
    <col min="10733" max="10733" width="9.85546875" style="3" bestFit="1" customWidth="1"/>
    <col min="10734" max="10734" width="9.140625" style="3" bestFit="1" customWidth="1"/>
    <col min="10735" max="10735" width="16" style="3" bestFit="1" customWidth="1"/>
    <col min="10736" max="10736" width="9" style="3" bestFit="1" customWidth="1"/>
    <col min="10737" max="10737" width="7.85546875" style="3" bestFit="1" customWidth="1"/>
    <col min="10738" max="10738" width="11.7109375" style="3" bestFit="1" customWidth="1"/>
    <col min="10739" max="10739" width="14.28515625" style="3" customWidth="1"/>
    <col min="10740" max="10740" width="11.7109375" style="3" bestFit="1" customWidth="1"/>
    <col min="10741" max="10741" width="14.140625" style="3" bestFit="1" customWidth="1"/>
    <col min="10742" max="10742" width="16.7109375" style="3" customWidth="1"/>
    <col min="10743" max="10743" width="16.5703125" style="3" customWidth="1"/>
    <col min="10744" max="10745" width="7.85546875" style="3" bestFit="1" customWidth="1"/>
    <col min="10746" max="10746" width="8" style="3" bestFit="1" customWidth="1"/>
    <col min="10747" max="10748" width="7.85546875" style="3" bestFit="1" customWidth="1"/>
    <col min="10749" max="10749" width="9.7109375" style="3" customWidth="1"/>
    <col min="10750" max="10750" width="12.85546875" style="3" customWidth="1"/>
    <col min="10751" max="10987" width="9.140625" style="3"/>
    <col min="10988" max="10988" width="9" style="3" bestFit="1" customWidth="1"/>
    <col min="10989" max="10989" width="9.85546875" style="3" bestFit="1" customWidth="1"/>
    <col min="10990" max="10990" width="9.140625" style="3" bestFit="1" customWidth="1"/>
    <col min="10991" max="10991" width="16" style="3" bestFit="1" customWidth="1"/>
    <col min="10992" max="10992" width="9" style="3" bestFit="1" customWidth="1"/>
    <col min="10993" max="10993" width="7.85546875" style="3" bestFit="1" customWidth="1"/>
    <col min="10994" max="10994" width="11.7109375" style="3" bestFit="1" customWidth="1"/>
    <col min="10995" max="10995" width="14.28515625" style="3" customWidth="1"/>
    <col min="10996" max="10996" width="11.7109375" style="3" bestFit="1" customWidth="1"/>
    <col min="10997" max="10997" width="14.140625" style="3" bestFit="1" customWidth="1"/>
    <col min="10998" max="10998" width="16.7109375" style="3" customWidth="1"/>
    <col min="10999" max="10999" width="16.5703125" style="3" customWidth="1"/>
    <col min="11000" max="11001" width="7.85546875" style="3" bestFit="1" customWidth="1"/>
    <col min="11002" max="11002" width="8" style="3" bestFit="1" customWidth="1"/>
    <col min="11003" max="11004" width="7.85546875" style="3" bestFit="1" customWidth="1"/>
    <col min="11005" max="11005" width="9.7109375" style="3" customWidth="1"/>
    <col min="11006" max="11006" width="12.85546875" style="3" customWidth="1"/>
    <col min="11007" max="11243" width="9.140625" style="3"/>
    <col min="11244" max="11244" width="9" style="3" bestFit="1" customWidth="1"/>
    <col min="11245" max="11245" width="9.85546875" style="3" bestFit="1" customWidth="1"/>
    <col min="11246" max="11246" width="9.140625" style="3" bestFit="1" customWidth="1"/>
    <col min="11247" max="11247" width="16" style="3" bestFit="1" customWidth="1"/>
    <col min="11248" max="11248" width="9" style="3" bestFit="1" customWidth="1"/>
    <col min="11249" max="11249" width="7.85546875" style="3" bestFit="1" customWidth="1"/>
    <col min="11250" max="11250" width="11.7109375" style="3" bestFit="1" customWidth="1"/>
    <col min="11251" max="11251" width="14.28515625" style="3" customWidth="1"/>
    <col min="11252" max="11252" width="11.7109375" style="3" bestFit="1" customWidth="1"/>
    <col min="11253" max="11253" width="14.140625" style="3" bestFit="1" customWidth="1"/>
    <col min="11254" max="11254" width="16.7109375" style="3" customWidth="1"/>
    <col min="11255" max="11255" width="16.5703125" style="3" customWidth="1"/>
    <col min="11256" max="11257" width="7.85546875" style="3" bestFit="1" customWidth="1"/>
    <col min="11258" max="11258" width="8" style="3" bestFit="1" customWidth="1"/>
    <col min="11259" max="11260" width="7.85546875" style="3" bestFit="1" customWidth="1"/>
    <col min="11261" max="11261" width="9.7109375" style="3" customWidth="1"/>
    <col min="11262" max="11262" width="12.85546875" style="3" customWidth="1"/>
    <col min="11263" max="11499" width="9.140625" style="3"/>
    <col min="11500" max="11500" width="9" style="3" bestFit="1" customWidth="1"/>
    <col min="11501" max="11501" width="9.85546875" style="3" bestFit="1" customWidth="1"/>
    <col min="11502" max="11502" width="9.140625" style="3" bestFit="1" customWidth="1"/>
    <col min="11503" max="11503" width="16" style="3" bestFit="1" customWidth="1"/>
    <col min="11504" max="11504" width="9" style="3" bestFit="1" customWidth="1"/>
    <col min="11505" max="11505" width="7.85546875" style="3" bestFit="1" customWidth="1"/>
    <col min="11506" max="11506" width="11.7109375" style="3" bestFit="1" customWidth="1"/>
    <col min="11507" max="11507" width="14.28515625" style="3" customWidth="1"/>
    <col min="11508" max="11508" width="11.7109375" style="3" bestFit="1" customWidth="1"/>
    <col min="11509" max="11509" width="14.140625" style="3" bestFit="1" customWidth="1"/>
    <col min="11510" max="11510" width="16.7109375" style="3" customWidth="1"/>
    <col min="11511" max="11511" width="16.5703125" style="3" customWidth="1"/>
    <col min="11512" max="11513" width="7.85546875" style="3" bestFit="1" customWidth="1"/>
    <col min="11514" max="11514" width="8" style="3" bestFit="1" customWidth="1"/>
    <col min="11515" max="11516" width="7.85546875" style="3" bestFit="1" customWidth="1"/>
    <col min="11517" max="11517" width="9.7109375" style="3" customWidth="1"/>
    <col min="11518" max="11518" width="12.85546875" style="3" customWidth="1"/>
    <col min="11519" max="11755" width="9.140625" style="3"/>
    <col min="11756" max="11756" width="9" style="3" bestFit="1" customWidth="1"/>
    <col min="11757" max="11757" width="9.85546875" style="3" bestFit="1" customWidth="1"/>
    <col min="11758" max="11758" width="9.140625" style="3" bestFit="1" customWidth="1"/>
    <col min="11759" max="11759" width="16" style="3" bestFit="1" customWidth="1"/>
    <col min="11760" max="11760" width="9" style="3" bestFit="1" customWidth="1"/>
    <col min="11761" max="11761" width="7.85546875" style="3" bestFit="1" customWidth="1"/>
    <col min="11762" max="11762" width="11.7109375" style="3" bestFit="1" customWidth="1"/>
    <col min="11763" max="11763" width="14.28515625" style="3" customWidth="1"/>
    <col min="11764" max="11764" width="11.7109375" style="3" bestFit="1" customWidth="1"/>
    <col min="11765" max="11765" width="14.140625" style="3" bestFit="1" customWidth="1"/>
    <col min="11766" max="11766" width="16.7109375" style="3" customWidth="1"/>
    <col min="11767" max="11767" width="16.5703125" style="3" customWidth="1"/>
    <col min="11768" max="11769" width="7.85546875" style="3" bestFit="1" customWidth="1"/>
    <col min="11770" max="11770" width="8" style="3" bestFit="1" customWidth="1"/>
    <col min="11771" max="11772" width="7.85546875" style="3" bestFit="1" customWidth="1"/>
    <col min="11773" max="11773" width="9.7109375" style="3" customWidth="1"/>
    <col min="11774" max="11774" width="12.85546875" style="3" customWidth="1"/>
    <col min="11775" max="12011" width="9.140625" style="3"/>
    <col min="12012" max="12012" width="9" style="3" bestFit="1" customWidth="1"/>
    <col min="12013" max="12013" width="9.85546875" style="3" bestFit="1" customWidth="1"/>
    <col min="12014" max="12014" width="9.140625" style="3" bestFit="1" customWidth="1"/>
    <col min="12015" max="12015" width="16" style="3" bestFit="1" customWidth="1"/>
    <col min="12016" max="12016" width="9" style="3" bestFit="1" customWidth="1"/>
    <col min="12017" max="12017" width="7.85546875" style="3" bestFit="1" customWidth="1"/>
    <col min="12018" max="12018" width="11.7109375" style="3" bestFit="1" customWidth="1"/>
    <col min="12019" max="12019" width="14.28515625" style="3" customWidth="1"/>
    <col min="12020" max="12020" width="11.7109375" style="3" bestFit="1" customWidth="1"/>
    <col min="12021" max="12021" width="14.140625" style="3" bestFit="1" customWidth="1"/>
    <col min="12022" max="12022" width="16.7109375" style="3" customWidth="1"/>
    <col min="12023" max="12023" width="16.5703125" style="3" customWidth="1"/>
    <col min="12024" max="12025" width="7.85546875" style="3" bestFit="1" customWidth="1"/>
    <col min="12026" max="12026" width="8" style="3" bestFit="1" customWidth="1"/>
    <col min="12027" max="12028" width="7.85546875" style="3" bestFit="1" customWidth="1"/>
    <col min="12029" max="12029" width="9.7109375" style="3" customWidth="1"/>
    <col min="12030" max="12030" width="12.85546875" style="3" customWidth="1"/>
    <col min="12031" max="12267" width="9.140625" style="3"/>
    <col min="12268" max="12268" width="9" style="3" bestFit="1" customWidth="1"/>
    <col min="12269" max="12269" width="9.85546875" style="3" bestFit="1" customWidth="1"/>
    <col min="12270" max="12270" width="9.140625" style="3" bestFit="1" customWidth="1"/>
    <col min="12271" max="12271" width="16" style="3" bestFit="1" customWidth="1"/>
    <col min="12272" max="12272" width="9" style="3" bestFit="1" customWidth="1"/>
    <col min="12273" max="12273" width="7.85546875" style="3" bestFit="1" customWidth="1"/>
    <col min="12274" max="12274" width="11.7109375" style="3" bestFit="1" customWidth="1"/>
    <col min="12275" max="12275" width="14.28515625" style="3" customWidth="1"/>
    <col min="12276" max="12276" width="11.7109375" style="3" bestFit="1" customWidth="1"/>
    <col min="12277" max="12277" width="14.140625" style="3" bestFit="1" customWidth="1"/>
    <col min="12278" max="12278" width="16.7109375" style="3" customWidth="1"/>
    <col min="12279" max="12279" width="16.5703125" style="3" customWidth="1"/>
    <col min="12280" max="12281" width="7.85546875" style="3" bestFit="1" customWidth="1"/>
    <col min="12282" max="12282" width="8" style="3" bestFit="1" customWidth="1"/>
    <col min="12283" max="12284" width="7.85546875" style="3" bestFit="1" customWidth="1"/>
    <col min="12285" max="12285" width="9.7109375" style="3" customWidth="1"/>
    <col min="12286" max="12286" width="12.85546875" style="3" customWidth="1"/>
    <col min="12287" max="12523" width="9.140625" style="3"/>
    <col min="12524" max="12524" width="9" style="3" bestFit="1" customWidth="1"/>
    <col min="12525" max="12525" width="9.85546875" style="3" bestFit="1" customWidth="1"/>
    <col min="12526" max="12526" width="9.140625" style="3" bestFit="1" customWidth="1"/>
    <col min="12527" max="12527" width="16" style="3" bestFit="1" customWidth="1"/>
    <col min="12528" max="12528" width="9" style="3" bestFit="1" customWidth="1"/>
    <col min="12529" max="12529" width="7.85546875" style="3" bestFit="1" customWidth="1"/>
    <col min="12530" max="12530" width="11.7109375" style="3" bestFit="1" customWidth="1"/>
    <col min="12531" max="12531" width="14.28515625" style="3" customWidth="1"/>
    <col min="12532" max="12532" width="11.7109375" style="3" bestFit="1" customWidth="1"/>
    <col min="12533" max="12533" width="14.140625" style="3" bestFit="1" customWidth="1"/>
    <col min="12534" max="12534" width="16.7109375" style="3" customWidth="1"/>
    <col min="12535" max="12535" width="16.5703125" style="3" customWidth="1"/>
    <col min="12536" max="12537" width="7.85546875" style="3" bestFit="1" customWidth="1"/>
    <col min="12538" max="12538" width="8" style="3" bestFit="1" customWidth="1"/>
    <col min="12539" max="12540" width="7.85546875" style="3" bestFit="1" customWidth="1"/>
    <col min="12541" max="12541" width="9.7109375" style="3" customWidth="1"/>
    <col min="12542" max="12542" width="12.85546875" style="3" customWidth="1"/>
    <col min="12543" max="12779" width="9.140625" style="3"/>
    <col min="12780" max="12780" width="9" style="3" bestFit="1" customWidth="1"/>
    <col min="12781" max="12781" width="9.85546875" style="3" bestFit="1" customWidth="1"/>
    <col min="12782" max="12782" width="9.140625" style="3" bestFit="1" customWidth="1"/>
    <col min="12783" max="12783" width="16" style="3" bestFit="1" customWidth="1"/>
    <col min="12784" max="12784" width="9" style="3" bestFit="1" customWidth="1"/>
    <col min="12785" max="12785" width="7.85546875" style="3" bestFit="1" customWidth="1"/>
    <col min="12786" max="12786" width="11.7109375" style="3" bestFit="1" customWidth="1"/>
    <col min="12787" max="12787" width="14.28515625" style="3" customWidth="1"/>
    <col min="12788" max="12788" width="11.7109375" style="3" bestFit="1" customWidth="1"/>
    <col min="12789" max="12789" width="14.140625" style="3" bestFit="1" customWidth="1"/>
    <col min="12790" max="12790" width="16.7109375" style="3" customWidth="1"/>
    <col min="12791" max="12791" width="16.5703125" style="3" customWidth="1"/>
    <col min="12792" max="12793" width="7.85546875" style="3" bestFit="1" customWidth="1"/>
    <col min="12794" max="12794" width="8" style="3" bestFit="1" customWidth="1"/>
    <col min="12795" max="12796" width="7.85546875" style="3" bestFit="1" customWidth="1"/>
    <col min="12797" max="12797" width="9.7109375" style="3" customWidth="1"/>
    <col min="12798" max="12798" width="12.85546875" style="3" customWidth="1"/>
    <col min="12799" max="13035" width="9.140625" style="3"/>
    <col min="13036" max="13036" width="9" style="3" bestFit="1" customWidth="1"/>
    <col min="13037" max="13037" width="9.85546875" style="3" bestFit="1" customWidth="1"/>
    <col min="13038" max="13038" width="9.140625" style="3" bestFit="1" customWidth="1"/>
    <col min="13039" max="13039" width="16" style="3" bestFit="1" customWidth="1"/>
    <col min="13040" max="13040" width="9" style="3" bestFit="1" customWidth="1"/>
    <col min="13041" max="13041" width="7.85546875" style="3" bestFit="1" customWidth="1"/>
    <col min="13042" max="13042" width="11.7109375" style="3" bestFit="1" customWidth="1"/>
    <col min="13043" max="13043" width="14.28515625" style="3" customWidth="1"/>
    <col min="13044" max="13044" width="11.7109375" style="3" bestFit="1" customWidth="1"/>
    <col min="13045" max="13045" width="14.140625" style="3" bestFit="1" customWidth="1"/>
    <col min="13046" max="13046" width="16.7109375" style="3" customWidth="1"/>
    <col min="13047" max="13047" width="16.5703125" style="3" customWidth="1"/>
    <col min="13048" max="13049" width="7.85546875" style="3" bestFit="1" customWidth="1"/>
    <col min="13050" max="13050" width="8" style="3" bestFit="1" customWidth="1"/>
    <col min="13051" max="13052" width="7.85546875" style="3" bestFit="1" customWidth="1"/>
    <col min="13053" max="13053" width="9.7109375" style="3" customWidth="1"/>
    <col min="13054" max="13054" width="12.85546875" style="3" customWidth="1"/>
    <col min="13055" max="13291" width="9.140625" style="3"/>
    <col min="13292" max="13292" width="9" style="3" bestFit="1" customWidth="1"/>
    <col min="13293" max="13293" width="9.85546875" style="3" bestFit="1" customWidth="1"/>
    <col min="13294" max="13294" width="9.140625" style="3" bestFit="1" customWidth="1"/>
    <col min="13295" max="13295" width="16" style="3" bestFit="1" customWidth="1"/>
    <col min="13296" max="13296" width="9" style="3" bestFit="1" customWidth="1"/>
    <col min="13297" max="13297" width="7.85546875" style="3" bestFit="1" customWidth="1"/>
    <col min="13298" max="13298" width="11.7109375" style="3" bestFit="1" customWidth="1"/>
    <col min="13299" max="13299" width="14.28515625" style="3" customWidth="1"/>
    <col min="13300" max="13300" width="11.7109375" style="3" bestFit="1" customWidth="1"/>
    <col min="13301" max="13301" width="14.140625" style="3" bestFit="1" customWidth="1"/>
    <col min="13302" max="13302" width="16.7109375" style="3" customWidth="1"/>
    <col min="13303" max="13303" width="16.5703125" style="3" customWidth="1"/>
    <col min="13304" max="13305" width="7.85546875" style="3" bestFit="1" customWidth="1"/>
    <col min="13306" max="13306" width="8" style="3" bestFit="1" customWidth="1"/>
    <col min="13307" max="13308" width="7.85546875" style="3" bestFit="1" customWidth="1"/>
    <col min="13309" max="13309" width="9.7109375" style="3" customWidth="1"/>
    <col min="13310" max="13310" width="12.85546875" style="3" customWidth="1"/>
    <col min="13311" max="13547" width="9.140625" style="3"/>
    <col min="13548" max="13548" width="9" style="3" bestFit="1" customWidth="1"/>
    <col min="13549" max="13549" width="9.85546875" style="3" bestFit="1" customWidth="1"/>
    <col min="13550" max="13550" width="9.140625" style="3" bestFit="1" customWidth="1"/>
    <col min="13551" max="13551" width="16" style="3" bestFit="1" customWidth="1"/>
    <col min="13552" max="13552" width="9" style="3" bestFit="1" customWidth="1"/>
    <col min="13553" max="13553" width="7.85546875" style="3" bestFit="1" customWidth="1"/>
    <col min="13554" max="13554" width="11.7109375" style="3" bestFit="1" customWidth="1"/>
    <col min="13555" max="13555" width="14.28515625" style="3" customWidth="1"/>
    <col min="13556" max="13556" width="11.7109375" style="3" bestFit="1" customWidth="1"/>
    <col min="13557" max="13557" width="14.140625" style="3" bestFit="1" customWidth="1"/>
    <col min="13558" max="13558" width="16.7109375" style="3" customWidth="1"/>
    <col min="13559" max="13559" width="16.5703125" style="3" customWidth="1"/>
    <col min="13560" max="13561" width="7.85546875" style="3" bestFit="1" customWidth="1"/>
    <col min="13562" max="13562" width="8" style="3" bestFit="1" customWidth="1"/>
    <col min="13563" max="13564" width="7.85546875" style="3" bestFit="1" customWidth="1"/>
    <col min="13565" max="13565" width="9.7109375" style="3" customWidth="1"/>
    <col min="13566" max="13566" width="12.85546875" style="3" customWidth="1"/>
    <col min="13567" max="13803" width="9.140625" style="3"/>
    <col min="13804" max="13804" width="9" style="3" bestFit="1" customWidth="1"/>
    <col min="13805" max="13805" width="9.85546875" style="3" bestFit="1" customWidth="1"/>
    <col min="13806" max="13806" width="9.140625" style="3" bestFit="1" customWidth="1"/>
    <col min="13807" max="13807" width="16" style="3" bestFit="1" customWidth="1"/>
    <col min="13808" max="13808" width="9" style="3" bestFit="1" customWidth="1"/>
    <col min="13809" max="13809" width="7.85546875" style="3" bestFit="1" customWidth="1"/>
    <col min="13810" max="13810" width="11.7109375" style="3" bestFit="1" customWidth="1"/>
    <col min="13811" max="13811" width="14.28515625" style="3" customWidth="1"/>
    <col min="13812" max="13812" width="11.7109375" style="3" bestFit="1" customWidth="1"/>
    <col min="13813" max="13813" width="14.140625" style="3" bestFit="1" customWidth="1"/>
    <col min="13814" max="13814" width="16.7109375" style="3" customWidth="1"/>
    <col min="13815" max="13815" width="16.5703125" style="3" customWidth="1"/>
    <col min="13816" max="13817" width="7.85546875" style="3" bestFit="1" customWidth="1"/>
    <col min="13818" max="13818" width="8" style="3" bestFit="1" customWidth="1"/>
    <col min="13819" max="13820" width="7.85546875" style="3" bestFit="1" customWidth="1"/>
    <col min="13821" max="13821" width="9.7109375" style="3" customWidth="1"/>
    <col min="13822" max="13822" width="12.85546875" style="3" customWidth="1"/>
    <col min="13823" max="14059" width="9.140625" style="3"/>
    <col min="14060" max="14060" width="9" style="3" bestFit="1" customWidth="1"/>
    <col min="14061" max="14061" width="9.85546875" style="3" bestFit="1" customWidth="1"/>
    <col min="14062" max="14062" width="9.140625" style="3" bestFit="1" customWidth="1"/>
    <col min="14063" max="14063" width="16" style="3" bestFit="1" customWidth="1"/>
    <col min="14064" max="14064" width="9" style="3" bestFit="1" customWidth="1"/>
    <col min="14065" max="14065" width="7.85546875" style="3" bestFit="1" customWidth="1"/>
    <col min="14066" max="14066" width="11.7109375" style="3" bestFit="1" customWidth="1"/>
    <col min="14067" max="14067" width="14.28515625" style="3" customWidth="1"/>
    <col min="14068" max="14068" width="11.7109375" style="3" bestFit="1" customWidth="1"/>
    <col min="14069" max="14069" width="14.140625" style="3" bestFit="1" customWidth="1"/>
    <col min="14070" max="14070" width="16.7109375" style="3" customWidth="1"/>
    <col min="14071" max="14071" width="16.5703125" style="3" customWidth="1"/>
    <col min="14072" max="14073" width="7.85546875" style="3" bestFit="1" customWidth="1"/>
    <col min="14074" max="14074" width="8" style="3" bestFit="1" customWidth="1"/>
    <col min="14075" max="14076" width="7.85546875" style="3" bestFit="1" customWidth="1"/>
    <col min="14077" max="14077" width="9.7109375" style="3" customWidth="1"/>
    <col min="14078" max="14078" width="12.85546875" style="3" customWidth="1"/>
    <col min="14079" max="14315" width="9.140625" style="3"/>
    <col min="14316" max="14316" width="9" style="3" bestFit="1" customWidth="1"/>
    <col min="14317" max="14317" width="9.85546875" style="3" bestFit="1" customWidth="1"/>
    <col min="14318" max="14318" width="9.140625" style="3" bestFit="1" customWidth="1"/>
    <col min="14319" max="14319" width="16" style="3" bestFit="1" customWidth="1"/>
    <col min="14320" max="14320" width="9" style="3" bestFit="1" customWidth="1"/>
    <col min="14321" max="14321" width="7.85546875" style="3" bestFit="1" customWidth="1"/>
    <col min="14322" max="14322" width="11.7109375" style="3" bestFit="1" customWidth="1"/>
    <col min="14323" max="14323" width="14.28515625" style="3" customWidth="1"/>
    <col min="14324" max="14324" width="11.7109375" style="3" bestFit="1" customWidth="1"/>
    <col min="14325" max="14325" width="14.140625" style="3" bestFit="1" customWidth="1"/>
    <col min="14326" max="14326" width="16.7109375" style="3" customWidth="1"/>
    <col min="14327" max="14327" width="16.5703125" style="3" customWidth="1"/>
    <col min="14328" max="14329" width="7.85546875" style="3" bestFit="1" customWidth="1"/>
    <col min="14330" max="14330" width="8" style="3" bestFit="1" customWidth="1"/>
    <col min="14331" max="14332" width="7.85546875" style="3" bestFit="1" customWidth="1"/>
    <col min="14333" max="14333" width="9.7109375" style="3" customWidth="1"/>
    <col min="14334" max="14334" width="12.85546875" style="3" customWidth="1"/>
    <col min="14335" max="14571" width="9.140625" style="3"/>
    <col min="14572" max="14572" width="9" style="3" bestFit="1" customWidth="1"/>
    <col min="14573" max="14573" width="9.85546875" style="3" bestFit="1" customWidth="1"/>
    <col min="14574" max="14574" width="9.140625" style="3" bestFit="1" customWidth="1"/>
    <col min="14575" max="14575" width="16" style="3" bestFit="1" customWidth="1"/>
    <col min="14576" max="14576" width="9" style="3" bestFit="1" customWidth="1"/>
    <col min="14577" max="14577" width="7.85546875" style="3" bestFit="1" customWidth="1"/>
    <col min="14578" max="14578" width="11.7109375" style="3" bestFit="1" customWidth="1"/>
    <col min="14579" max="14579" width="14.28515625" style="3" customWidth="1"/>
    <col min="14580" max="14580" width="11.7109375" style="3" bestFit="1" customWidth="1"/>
    <col min="14581" max="14581" width="14.140625" style="3" bestFit="1" customWidth="1"/>
    <col min="14582" max="14582" width="16.7109375" style="3" customWidth="1"/>
    <col min="14583" max="14583" width="16.5703125" style="3" customWidth="1"/>
    <col min="14584" max="14585" width="7.85546875" style="3" bestFit="1" customWidth="1"/>
    <col min="14586" max="14586" width="8" style="3" bestFit="1" customWidth="1"/>
    <col min="14587" max="14588" width="7.85546875" style="3" bestFit="1" customWidth="1"/>
    <col min="14589" max="14589" width="9.7109375" style="3" customWidth="1"/>
    <col min="14590" max="14590" width="12.85546875" style="3" customWidth="1"/>
    <col min="14591" max="14827" width="9.140625" style="3"/>
    <col min="14828" max="14828" width="9" style="3" bestFit="1" customWidth="1"/>
    <col min="14829" max="14829" width="9.85546875" style="3" bestFit="1" customWidth="1"/>
    <col min="14830" max="14830" width="9.140625" style="3" bestFit="1" customWidth="1"/>
    <col min="14831" max="14831" width="16" style="3" bestFit="1" customWidth="1"/>
    <col min="14832" max="14832" width="9" style="3" bestFit="1" customWidth="1"/>
    <col min="14833" max="14833" width="7.85546875" style="3" bestFit="1" customWidth="1"/>
    <col min="14834" max="14834" width="11.7109375" style="3" bestFit="1" customWidth="1"/>
    <col min="14835" max="14835" width="14.28515625" style="3" customWidth="1"/>
    <col min="14836" max="14836" width="11.7109375" style="3" bestFit="1" customWidth="1"/>
    <col min="14837" max="14837" width="14.140625" style="3" bestFit="1" customWidth="1"/>
    <col min="14838" max="14838" width="16.7109375" style="3" customWidth="1"/>
    <col min="14839" max="14839" width="16.5703125" style="3" customWidth="1"/>
    <col min="14840" max="14841" width="7.85546875" style="3" bestFit="1" customWidth="1"/>
    <col min="14842" max="14842" width="8" style="3" bestFit="1" customWidth="1"/>
    <col min="14843" max="14844" width="7.85546875" style="3" bestFit="1" customWidth="1"/>
    <col min="14845" max="14845" width="9.7109375" style="3" customWidth="1"/>
    <col min="14846" max="14846" width="12.85546875" style="3" customWidth="1"/>
    <col min="14847" max="15083" width="9.140625" style="3"/>
    <col min="15084" max="15084" width="9" style="3" bestFit="1" customWidth="1"/>
    <col min="15085" max="15085" width="9.85546875" style="3" bestFit="1" customWidth="1"/>
    <col min="15086" max="15086" width="9.140625" style="3" bestFit="1" customWidth="1"/>
    <col min="15087" max="15087" width="16" style="3" bestFit="1" customWidth="1"/>
    <col min="15088" max="15088" width="9" style="3" bestFit="1" customWidth="1"/>
    <col min="15089" max="15089" width="7.85546875" style="3" bestFit="1" customWidth="1"/>
    <col min="15090" max="15090" width="11.7109375" style="3" bestFit="1" customWidth="1"/>
    <col min="15091" max="15091" width="14.28515625" style="3" customWidth="1"/>
    <col min="15092" max="15092" width="11.7109375" style="3" bestFit="1" customWidth="1"/>
    <col min="15093" max="15093" width="14.140625" style="3" bestFit="1" customWidth="1"/>
    <col min="15094" max="15094" width="16.7109375" style="3" customWidth="1"/>
    <col min="15095" max="15095" width="16.5703125" style="3" customWidth="1"/>
    <col min="15096" max="15097" width="7.85546875" style="3" bestFit="1" customWidth="1"/>
    <col min="15098" max="15098" width="8" style="3" bestFit="1" customWidth="1"/>
    <col min="15099" max="15100" width="7.85546875" style="3" bestFit="1" customWidth="1"/>
    <col min="15101" max="15101" width="9.7109375" style="3" customWidth="1"/>
    <col min="15102" max="15102" width="12.85546875" style="3" customWidth="1"/>
    <col min="15103" max="15339" width="9.140625" style="3"/>
    <col min="15340" max="15340" width="9" style="3" bestFit="1" customWidth="1"/>
    <col min="15341" max="15341" width="9.85546875" style="3" bestFit="1" customWidth="1"/>
    <col min="15342" max="15342" width="9.140625" style="3" bestFit="1" customWidth="1"/>
    <col min="15343" max="15343" width="16" style="3" bestFit="1" customWidth="1"/>
    <col min="15344" max="15344" width="9" style="3" bestFit="1" customWidth="1"/>
    <col min="15345" max="15345" width="7.85546875" style="3" bestFit="1" customWidth="1"/>
    <col min="15346" max="15346" width="11.7109375" style="3" bestFit="1" customWidth="1"/>
    <col min="15347" max="15347" width="14.28515625" style="3" customWidth="1"/>
    <col min="15348" max="15348" width="11.7109375" style="3" bestFit="1" customWidth="1"/>
    <col min="15349" max="15349" width="14.140625" style="3" bestFit="1" customWidth="1"/>
    <col min="15350" max="15350" width="16.7109375" style="3" customWidth="1"/>
    <col min="15351" max="15351" width="16.5703125" style="3" customWidth="1"/>
    <col min="15352" max="15353" width="7.85546875" style="3" bestFit="1" customWidth="1"/>
    <col min="15354" max="15354" width="8" style="3" bestFit="1" customWidth="1"/>
    <col min="15355" max="15356" width="7.85546875" style="3" bestFit="1" customWidth="1"/>
    <col min="15357" max="15357" width="9.7109375" style="3" customWidth="1"/>
    <col min="15358" max="15358" width="12.85546875" style="3" customWidth="1"/>
    <col min="15359" max="15595" width="9.140625" style="3"/>
    <col min="15596" max="15596" width="9" style="3" bestFit="1" customWidth="1"/>
    <col min="15597" max="15597" width="9.85546875" style="3" bestFit="1" customWidth="1"/>
    <col min="15598" max="15598" width="9.140625" style="3" bestFit="1" customWidth="1"/>
    <col min="15599" max="15599" width="16" style="3" bestFit="1" customWidth="1"/>
    <col min="15600" max="15600" width="9" style="3" bestFit="1" customWidth="1"/>
    <col min="15601" max="15601" width="7.85546875" style="3" bestFit="1" customWidth="1"/>
    <col min="15602" max="15602" width="11.7109375" style="3" bestFit="1" customWidth="1"/>
    <col min="15603" max="15603" width="14.28515625" style="3" customWidth="1"/>
    <col min="15604" max="15604" width="11.7109375" style="3" bestFit="1" customWidth="1"/>
    <col min="15605" max="15605" width="14.140625" style="3" bestFit="1" customWidth="1"/>
    <col min="15606" max="15606" width="16.7109375" style="3" customWidth="1"/>
    <col min="15607" max="15607" width="16.5703125" style="3" customWidth="1"/>
    <col min="15608" max="15609" width="7.85546875" style="3" bestFit="1" customWidth="1"/>
    <col min="15610" max="15610" width="8" style="3" bestFit="1" customWidth="1"/>
    <col min="15611" max="15612" width="7.85546875" style="3" bestFit="1" customWidth="1"/>
    <col min="15613" max="15613" width="9.7109375" style="3" customWidth="1"/>
    <col min="15614" max="15614" width="12.85546875" style="3" customWidth="1"/>
    <col min="15615" max="15851" width="9.140625" style="3"/>
    <col min="15852" max="15852" width="9" style="3" bestFit="1" customWidth="1"/>
    <col min="15853" max="15853" width="9.85546875" style="3" bestFit="1" customWidth="1"/>
    <col min="15854" max="15854" width="9.140625" style="3" bestFit="1" customWidth="1"/>
    <col min="15855" max="15855" width="16" style="3" bestFit="1" customWidth="1"/>
    <col min="15856" max="15856" width="9" style="3" bestFit="1" customWidth="1"/>
    <col min="15857" max="15857" width="7.85546875" style="3" bestFit="1" customWidth="1"/>
    <col min="15858" max="15858" width="11.7109375" style="3" bestFit="1" customWidth="1"/>
    <col min="15859" max="15859" width="14.28515625" style="3" customWidth="1"/>
    <col min="15860" max="15860" width="11.7109375" style="3" bestFit="1" customWidth="1"/>
    <col min="15861" max="15861" width="14.140625" style="3" bestFit="1" customWidth="1"/>
    <col min="15862" max="15862" width="16.7109375" style="3" customWidth="1"/>
    <col min="15863" max="15863" width="16.5703125" style="3" customWidth="1"/>
    <col min="15864" max="15865" width="7.85546875" style="3" bestFit="1" customWidth="1"/>
    <col min="15866" max="15866" width="8" style="3" bestFit="1" customWidth="1"/>
    <col min="15867" max="15868" width="7.85546875" style="3" bestFit="1" customWidth="1"/>
    <col min="15869" max="15869" width="9.7109375" style="3" customWidth="1"/>
    <col min="15870" max="15870" width="12.85546875" style="3" customWidth="1"/>
    <col min="15871" max="16107" width="9.140625" style="3"/>
    <col min="16108" max="16108" width="9" style="3" bestFit="1" customWidth="1"/>
    <col min="16109" max="16109" width="9.85546875" style="3" bestFit="1" customWidth="1"/>
    <col min="16110" max="16110" width="9.140625" style="3" bestFit="1" customWidth="1"/>
    <col min="16111" max="16111" width="16" style="3" bestFit="1" customWidth="1"/>
    <col min="16112" max="16112" width="9" style="3" bestFit="1" customWidth="1"/>
    <col min="16113" max="16113" width="7.85546875" style="3" bestFit="1" customWidth="1"/>
    <col min="16114" max="16114" width="11.7109375" style="3" bestFit="1" customWidth="1"/>
    <col min="16115" max="16115" width="14.28515625" style="3" customWidth="1"/>
    <col min="16116" max="16116" width="11.7109375" style="3" bestFit="1" customWidth="1"/>
    <col min="16117" max="16117" width="14.140625" style="3" bestFit="1" customWidth="1"/>
    <col min="16118" max="16118" width="16.7109375" style="3" customWidth="1"/>
    <col min="16119" max="16119" width="16.5703125" style="3" customWidth="1"/>
    <col min="16120" max="16121" width="7.85546875" style="3" bestFit="1" customWidth="1"/>
    <col min="16122" max="16122" width="8" style="3" bestFit="1" customWidth="1"/>
    <col min="16123" max="16124" width="7.85546875" style="3" bestFit="1" customWidth="1"/>
    <col min="16125" max="16125" width="9.7109375" style="3" customWidth="1"/>
    <col min="16126" max="16126" width="12.85546875" style="3" customWidth="1"/>
    <col min="16127" max="16384" width="9.140625" style="3"/>
  </cols>
  <sheetData>
    <row r="1" spans="1:27" s="6" customFormat="1" ht="24.75" customHeight="1">
      <c r="A1" s="423" t="s">
        <v>1</v>
      </c>
      <c r="B1" s="425" t="s">
        <v>2</v>
      </c>
      <c r="C1" s="427" t="s">
        <v>0</v>
      </c>
      <c r="D1" s="429" t="s">
        <v>62</v>
      </c>
      <c r="E1" s="437" t="s">
        <v>83</v>
      </c>
      <c r="F1" s="438"/>
      <c r="G1" s="438"/>
      <c r="H1" s="438"/>
      <c r="I1" s="438"/>
      <c r="J1" s="438"/>
      <c r="K1" s="438"/>
      <c r="L1" s="433" t="s">
        <v>365</v>
      </c>
      <c r="M1" s="433"/>
      <c r="N1" s="431" t="s">
        <v>63</v>
      </c>
      <c r="O1" s="432"/>
      <c r="P1" s="434" t="s">
        <v>29</v>
      </c>
      <c r="Q1" s="435"/>
      <c r="R1" s="435"/>
      <c r="S1" s="435"/>
      <c r="T1" s="435"/>
      <c r="U1" s="435"/>
      <c r="V1" s="435"/>
      <c r="W1" s="435"/>
      <c r="X1" s="435"/>
      <c r="Y1" s="435"/>
      <c r="Z1" s="435"/>
      <c r="AA1" s="436"/>
    </row>
    <row r="2" spans="1:27" ht="12" thickBot="1">
      <c r="A2" s="424"/>
      <c r="B2" s="426"/>
      <c r="C2" s="428"/>
      <c r="D2" s="430"/>
      <c r="E2" s="84" t="s">
        <v>92</v>
      </c>
      <c r="F2" s="84" t="s">
        <v>3</v>
      </c>
      <c r="G2" s="84" t="s">
        <v>139</v>
      </c>
      <c r="H2" s="84" t="s">
        <v>93</v>
      </c>
      <c r="I2" s="84" t="s">
        <v>94</v>
      </c>
      <c r="J2" s="84" t="s">
        <v>95</v>
      </c>
      <c r="K2" s="95" t="s">
        <v>137</v>
      </c>
      <c r="L2" s="60" t="s">
        <v>23</v>
      </c>
      <c r="M2" s="160" t="s">
        <v>508</v>
      </c>
      <c r="N2" s="152" t="s">
        <v>23</v>
      </c>
      <c r="O2" s="94" t="s">
        <v>138</v>
      </c>
      <c r="P2" s="312">
        <v>1</v>
      </c>
      <c r="Q2" s="162" t="s">
        <v>219</v>
      </c>
      <c r="R2" s="162" t="s">
        <v>220</v>
      </c>
      <c r="S2" s="162" t="s">
        <v>221</v>
      </c>
      <c r="T2" s="162" t="s">
        <v>222</v>
      </c>
      <c r="U2" s="162" t="s">
        <v>373</v>
      </c>
      <c r="V2" s="162" t="s">
        <v>374</v>
      </c>
      <c r="W2" s="162" t="s">
        <v>375</v>
      </c>
      <c r="X2" s="162" t="s">
        <v>376</v>
      </c>
      <c r="Y2" s="162"/>
      <c r="Z2" s="162"/>
      <c r="AA2" s="163"/>
    </row>
    <row r="3" spans="1:27" s="5" customFormat="1">
      <c r="A3" s="414" t="s">
        <v>532</v>
      </c>
      <c r="B3" s="359">
        <v>31442</v>
      </c>
      <c r="C3" s="358" t="s">
        <v>517</v>
      </c>
      <c r="D3" s="360">
        <v>2500000</v>
      </c>
      <c r="E3" s="361">
        <f>'2-δικαιώμ'!M3</f>
        <v>22019</v>
      </c>
      <c r="F3" s="362">
        <f>'3-φύλλα2α'!F3</f>
        <v>800</v>
      </c>
      <c r="G3" s="362">
        <f>'4-πολλυπρ'!P3</f>
        <v>900</v>
      </c>
      <c r="H3" s="360">
        <f>'5-αντίγρ'!M3</f>
        <v>1780</v>
      </c>
      <c r="I3" s="360">
        <f>'6-μεταγρ'!H3</f>
        <v>0</v>
      </c>
      <c r="J3" s="360">
        <f>'7-προςΔΟΥ'!E3</f>
        <v>0</v>
      </c>
      <c r="K3" s="360"/>
      <c r="L3" s="361">
        <f t="shared" ref="L3:L5" si="0">E3+F3+G3+H3+I3+J3+K3</f>
        <v>25499</v>
      </c>
      <c r="M3" s="361">
        <v>50631</v>
      </c>
      <c r="N3" s="363">
        <f>M3-P3-'14-βιβλΕσ'!M3-'8-κ-15-17'!AF3</f>
        <v>27215</v>
      </c>
      <c r="O3" s="363">
        <f t="shared" ref="O3:O5" si="1">L3-N3</f>
        <v>-1716</v>
      </c>
      <c r="P3" s="364">
        <f>'1β-ΤΑΧΔΙΚκλπ'!K2</f>
        <v>140</v>
      </c>
      <c r="Q3" s="365"/>
      <c r="R3" s="365"/>
      <c r="S3" s="365"/>
      <c r="T3" s="365"/>
      <c r="U3" s="369" t="s">
        <v>373</v>
      </c>
      <c r="V3" s="365"/>
      <c r="W3" s="365"/>
      <c r="X3" s="365"/>
      <c r="Y3" s="365"/>
      <c r="Z3" s="366"/>
      <c r="AA3" s="366"/>
    </row>
    <row r="4" spans="1:27" s="5" customFormat="1">
      <c r="A4" s="414"/>
      <c r="B4" s="359"/>
      <c r="C4" s="358" t="s">
        <v>518</v>
      </c>
      <c r="D4" s="360">
        <v>2500000</v>
      </c>
      <c r="E4" s="361">
        <f>'2-δικαιώμ'!M4</f>
        <v>22019</v>
      </c>
      <c r="F4" s="362">
        <f>'3-φύλλα2α'!F4</f>
        <v>800</v>
      </c>
      <c r="G4" s="362">
        <f>'4-πολλυπρ'!P4</f>
        <v>900</v>
      </c>
      <c r="H4" s="360">
        <f>'5-αντίγρ'!M4</f>
        <v>0</v>
      </c>
      <c r="I4" s="360">
        <f>'6-μεταγρ'!H4</f>
        <v>600</v>
      </c>
      <c r="J4" s="360">
        <f>'7-προςΔΟΥ'!E4</f>
        <v>0</v>
      </c>
      <c r="K4" s="360"/>
      <c r="L4" s="361">
        <f t="shared" si="0"/>
        <v>24319</v>
      </c>
      <c r="M4" s="361"/>
      <c r="N4" s="363">
        <f>M4-P4-'14-βιβλΕσ'!M4-'8-κ-15-17'!AF4</f>
        <v>0</v>
      </c>
      <c r="O4" s="363">
        <f t="shared" si="1"/>
        <v>24319</v>
      </c>
      <c r="P4" s="364"/>
      <c r="Q4" s="365"/>
      <c r="R4" s="365"/>
      <c r="S4" s="365"/>
      <c r="T4" s="365"/>
      <c r="U4" s="369" t="s">
        <v>373</v>
      </c>
      <c r="V4" s="365"/>
      <c r="W4" s="365"/>
      <c r="X4" s="365"/>
      <c r="Y4" s="365"/>
      <c r="Z4" s="366"/>
      <c r="AA4" s="366"/>
    </row>
    <row r="5" spans="1:27" s="5" customFormat="1">
      <c r="A5" s="414"/>
      <c r="B5" s="359"/>
      <c r="C5" s="358" t="s">
        <v>519</v>
      </c>
      <c r="D5" s="360">
        <v>3661984</v>
      </c>
      <c r="E5" s="361">
        <f>'2-δικαιώμ'!M5</f>
        <v>31895.864000000001</v>
      </c>
      <c r="F5" s="362">
        <f>'3-φύλλα2α'!F5</f>
        <v>800</v>
      </c>
      <c r="G5" s="362">
        <f>'4-πολλυπρ'!P5</f>
        <v>900</v>
      </c>
      <c r="H5" s="360">
        <f>'5-αντίγρ'!M5</f>
        <v>0</v>
      </c>
      <c r="I5" s="360">
        <f>'6-μεταγρ'!H5</f>
        <v>0</v>
      </c>
      <c r="J5" s="360">
        <f>'7-προςΔΟΥ'!E5</f>
        <v>0</v>
      </c>
      <c r="K5" s="360"/>
      <c r="L5" s="361">
        <f t="shared" si="0"/>
        <v>33595.864000000001</v>
      </c>
      <c r="M5" s="361"/>
      <c r="N5" s="363">
        <f>M5-P5-'14-βιβλΕσ'!M5-'8-κ-15-17'!AF5</f>
        <v>0</v>
      </c>
      <c r="O5" s="363">
        <f t="shared" si="1"/>
        <v>33595.864000000001</v>
      </c>
      <c r="P5" s="364"/>
      <c r="Q5" s="365"/>
      <c r="R5" s="365"/>
      <c r="S5" s="365"/>
      <c r="T5" s="365"/>
      <c r="U5" s="365"/>
      <c r="V5" s="365"/>
      <c r="W5" s="365"/>
      <c r="X5" s="365"/>
      <c r="Y5" s="365"/>
      <c r="Z5" s="366"/>
      <c r="AA5" s="366"/>
    </row>
    <row r="6" spans="1:27">
      <c r="A6" s="421" t="s">
        <v>47</v>
      </c>
      <c r="B6" s="422"/>
      <c r="C6" s="422"/>
      <c r="D6" s="422"/>
      <c r="E6" s="161">
        <f t="shared" ref="E6:O6" si="2">SUM(E3:E5)</f>
        <v>75933.864000000001</v>
      </c>
      <c r="F6" s="161">
        <f t="shared" si="2"/>
        <v>2400</v>
      </c>
      <c r="G6" s="161">
        <f t="shared" si="2"/>
        <v>2700</v>
      </c>
      <c r="H6" s="161">
        <f t="shared" si="2"/>
        <v>1780</v>
      </c>
      <c r="I6" s="161">
        <f t="shared" si="2"/>
        <v>600</v>
      </c>
      <c r="J6" s="161">
        <f t="shared" si="2"/>
        <v>0</v>
      </c>
      <c r="K6" s="161">
        <f t="shared" si="2"/>
        <v>0</v>
      </c>
      <c r="L6" s="161">
        <f t="shared" si="2"/>
        <v>83413.864000000001</v>
      </c>
      <c r="M6" s="161">
        <f t="shared" si="2"/>
        <v>50631</v>
      </c>
      <c r="N6" s="161">
        <f t="shared" si="2"/>
        <v>27215</v>
      </c>
      <c r="O6" s="161">
        <f t="shared" si="2"/>
        <v>56198.864000000001</v>
      </c>
    </row>
    <row r="8" spans="1:27">
      <c r="A8" s="54"/>
      <c r="B8" s="111"/>
      <c r="C8" s="89"/>
      <c r="D8" s="7"/>
      <c r="P8" s="209" t="s">
        <v>98</v>
      </c>
      <c r="Q8" s="133"/>
      <c r="R8" s="133"/>
      <c r="S8" s="133"/>
      <c r="T8" s="143"/>
      <c r="U8" s="143"/>
      <c r="V8" s="143"/>
      <c r="W8" s="143"/>
      <c r="X8" s="143"/>
      <c r="Z8" s="133"/>
      <c r="AA8" s="133"/>
    </row>
    <row r="9" spans="1:27" ht="20.25">
      <c r="A9" s="54"/>
      <c r="B9" s="111"/>
      <c r="C9" s="89"/>
      <c r="D9" s="7"/>
      <c r="K9" s="354" t="s">
        <v>507</v>
      </c>
      <c r="L9" s="7"/>
      <c r="M9" s="7"/>
      <c r="Q9" s="116" t="s">
        <v>369</v>
      </c>
      <c r="R9" s="116"/>
      <c r="S9" s="116"/>
      <c r="T9" s="135"/>
      <c r="U9" s="143"/>
      <c r="V9" s="143"/>
      <c r="W9" s="143"/>
      <c r="X9" s="143"/>
      <c r="Z9" s="134"/>
      <c r="AA9" s="116"/>
    </row>
    <row r="10" spans="1:27">
      <c r="A10" s="54"/>
      <c r="B10" s="111"/>
      <c r="C10" s="89" t="s">
        <v>521</v>
      </c>
      <c r="D10" s="7"/>
      <c r="K10" s="165" t="s">
        <v>223</v>
      </c>
      <c r="L10" s="118"/>
      <c r="M10" s="118"/>
      <c r="Q10" s="116"/>
      <c r="R10" s="116" t="s">
        <v>134</v>
      </c>
      <c r="S10" s="116"/>
      <c r="T10" s="143"/>
      <c r="U10" s="143"/>
      <c r="V10" s="143"/>
      <c r="W10" s="143"/>
      <c r="X10" s="143"/>
      <c r="Z10" s="116"/>
    </row>
    <row r="11" spans="1:27">
      <c r="A11" s="54"/>
      <c r="B11" s="111"/>
      <c r="C11" s="328"/>
      <c r="D11" s="7"/>
      <c r="K11" s="222" t="s">
        <v>224</v>
      </c>
      <c r="S11" s="116" t="s">
        <v>368</v>
      </c>
      <c r="T11" s="89"/>
      <c r="U11" s="89"/>
      <c r="V11" s="89"/>
      <c r="W11" s="89"/>
      <c r="X11" s="89"/>
    </row>
    <row r="12" spans="1:27">
      <c r="A12" s="355" t="s">
        <v>489</v>
      </c>
      <c r="B12" s="111">
        <v>31456</v>
      </c>
      <c r="C12" s="89" t="s">
        <v>533</v>
      </c>
      <c r="F12" s="7"/>
      <c r="G12" s="7"/>
      <c r="H12" s="7"/>
      <c r="I12" s="7"/>
      <c r="J12" s="7"/>
      <c r="K12" s="7"/>
      <c r="L12" s="7"/>
      <c r="M12" s="7" t="s">
        <v>494</v>
      </c>
      <c r="N12" s="7"/>
      <c r="O12" s="7"/>
      <c r="T12" s="116" t="s">
        <v>370</v>
      </c>
      <c r="U12" s="143"/>
      <c r="V12" s="143"/>
      <c r="W12" s="143"/>
      <c r="X12" s="143"/>
    </row>
    <row r="13" spans="1:27">
      <c r="A13" s="355"/>
      <c r="B13" s="111"/>
      <c r="C13" s="420" t="s">
        <v>527</v>
      </c>
      <c r="O13" s="7"/>
      <c r="Q13" s="7"/>
      <c r="T13" s="89"/>
      <c r="U13" s="143" t="s">
        <v>371</v>
      </c>
      <c r="V13" s="143"/>
      <c r="W13" s="143"/>
      <c r="X13" s="143"/>
    </row>
    <row r="14" spans="1:27">
      <c r="A14" s="54"/>
      <c r="B14" s="111"/>
      <c r="C14" s="420" t="s">
        <v>526</v>
      </c>
      <c r="L14" s="7"/>
      <c r="M14" s="7"/>
      <c r="N14" s="7"/>
      <c r="O14" s="7"/>
      <c r="Q14" s="2"/>
      <c r="R14" s="2"/>
      <c r="T14" s="89"/>
      <c r="U14" s="89"/>
      <c r="V14" s="143" t="s">
        <v>372</v>
      </c>
      <c r="W14" s="89"/>
      <c r="X14" s="89"/>
    </row>
    <row r="15" spans="1:27">
      <c r="A15" s="54"/>
      <c r="B15" s="346"/>
      <c r="C15" s="328" t="s">
        <v>528</v>
      </c>
    </row>
    <row r="16" spans="1:27">
      <c r="A16" s="54"/>
      <c r="B16" s="346"/>
      <c r="C16" s="89"/>
      <c r="D16" s="299"/>
      <c r="E16" s="7" t="s">
        <v>534</v>
      </c>
      <c r="F16" s="7"/>
      <c r="G16" s="7"/>
      <c r="H16" s="7" t="s">
        <v>318</v>
      </c>
      <c r="I16" s="7" t="s">
        <v>319</v>
      </c>
      <c r="J16" s="7" t="s">
        <v>498</v>
      </c>
      <c r="L16" s="439" t="s">
        <v>488</v>
      </c>
      <c r="M16" s="439"/>
      <c r="N16" s="439"/>
      <c r="O16" s="439"/>
      <c r="P16" s="439"/>
      <c r="Q16" s="439"/>
    </row>
    <row r="17" spans="1:20">
      <c r="A17" s="54"/>
      <c r="B17" s="356"/>
      <c r="C17" s="368" t="s">
        <v>522</v>
      </c>
      <c r="D17" s="299">
        <v>7395</v>
      </c>
      <c r="E17" s="7">
        <v>4096</v>
      </c>
      <c r="F17" s="313" t="s">
        <v>314</v>
      </c>
      <c r="G17" s="54">
        <v>20</v>
      </c>
      <c r="H17" s="54"/>
      <c r="I17" s="7"/>
      <c r="J17" s="7">
        <v>20</v>
      </c>
      <c r="K17" s="7"/>
      <c r="L17" s="7"/>
      <c r="M17" s="7"/>
      <c r="N17" s="7"/>
      <c r="O17" s="7"/>
      <c r="Q17" s="7"/>
      <c r="T17" s="3" t="s">
        <v>314</v>
      </c>
    </row>
    <row r="18" spans="1:20">
      <c r="A18" s="54"/>
      <c r="B18" s="346"/>
      <c r="C18" s="368" t="s">
        <v>523</v>
      </c>
      <c r="D18" s="299"/>
      <c r="E18" s="7"/>
      <c r="F18" s="313" t="s">
        <v>59</v>
      </c>
      <c r="G18" s="54">
        <v>120</v>
      </c>
      <c r="H18" s="54"/>
      <c r="I18" s="7"/>
      <c r="J18" s="7"/>
      <c r="K18" s="7"/>
      <c r="L18" s="7"/>
      <c r="M18" s="7"/>
      <c r="N18" s="7"/>
      <c r="O18" s="7"/>
      <c r="Q18" s="7"/>
      <c r="T18" s="3" t="s">
        <v>400</v>
      </c>
    </row>
    <row r="19" spans="1:20">
      <c r="A19" s="54"/>
      <c r="B19" s="346"/>
      <c r="C19" s="90"/>
      <c r="D19" s="328"/>
      <c r="E19" s="7"/>
      <c r="F19" s="313" t="s">
        <v>485</v>
      </c>
      <c r="G19" s="7">
        <v>1000</v>
      </c>
      <c r="H19" s="54"/>
      <c r="I19" s="7"/>
      <c r="J19" s="7">
        <v>1000</v>
      </c>
      <c r="K19" s="7"/>
      <c r="L19" s="7"/>
      <c r="M19" s="7"/>
      <c r="N19" s="7"/>
      <c r="O19" s="7"/>
      <c r="Q19" s="7"/>
      <c r="T19" s="3" t="s">
        <v>485</v>
      </c>
    </row>
    <row r="20" spans="1:20">
      <c r="A20" s="54"/>
      <c r="B20" s="346"/>
      <c r="C20" s="89"/>
      <c r="D20" s="342"/>
      <c r="E20" s="7"/>
      <c r="F20" s="313" t="s">
        <v>486</v>
      </c>
      <c r="G20" s="7"/>
      <c r="H20" s="54"/>
      <c r="I20" s="7"/>
      <c r="J20" s="7"/>
      <c r="K20" s="7"/>
      <c r="L20" s="7"/>
      <c r="M20" s="7"/>
      <c r="N20" s="7"/>
      <c r="O20" s="7"/>
      <c r="Q20" s="7"/>
    </row>
    <row r="21" spans="1:20">
      <c r="A21" s="54"/>
      <c r="B21" s="346"/>
      <c r="C21" s="89"/>
      <c r="D21" s="342"/>
      <c r="E21" s="7"/>
      <c r="F21" s="313">
        <v>3600</v>
      </c>
      <c r="G21" s="7"/>
      <c r="H21" s="54"/>
      <c r="I21" s="7"/>
      <c r="J21" s="7"/>
      <c r="K21" s="7"/>
      <c r="L21" s="7"/>
      <c r="M21" s="7"/>
      <c r="N21" s="7"/>
      <c r="O21" s="7"/>
      <c r="Q21" s="7"/>
    </row>
    <row r="22" spans="1:20">
      <c r="A22" s="54"/>
      <c r="B22" s="346"/>
      <c r="C22" s="89"/>
      <c r="D22" s="342"/>
      <c r="E22" s="7"/>
      <c r="F22" s="313" t="s">
        <v>367</v>
      </c>
      <c r="G22" s="7"/>
      <c r="H22" s="54"/>
      <c r="I22" s="7"/>
      <c r="J22" s="7"/>
      <c r="K22" s="7"/>
      <c r="L22" s="7"/>
      <c r="M22" s="7"/>
      <c r="N22" s="7"/>
      <c r="O22" s="7"/>
      <c r="Q22" s="7"/>
      <c r="T22" s="351"/>
    </row>
    <row r="23" spans="1:20">
      <c r="A23" s="54"/>
      <c r="B23" s="346"/>
      <c r="C23" s="89"/>
      <c r="D23" s="342"/>
      <c r="E23" s="7"/>
      <c r="F23" s="313" t="s">
        <v>487</v>
      </c>
      <c r="G23" s="7">
        <v>800</v>
      </c>
      <c r="H23" s="54"/>
      <c r="I23" s="7"/>
      <c r="J23" s="7">
        <v>800</v>
      </c>
      <c r="K23" s="7"/>
      <c r="L23" s="7"/>
      <c r="M23" s="7"/>
      <c r="N23" s="7"/>
      <c r="O23" s="7"/>
      <c r="Q23" s="7"/>
      <c r="T23" s="351"/>
    </row>
    <row r="24" spans="1:20">
      <c r="A24" s="54"/>
      <c r="B24" s="346"/>
      <c r="C24" s="89"/>
      <c r="D24" s="342"/>
      <c r="E24" s="7"/>
      <c r="F24" s="139" t="s">
        <v>93</v>
      </c>
      <c r="G24" s="7">
        <v>2000</v>
      </c>
      <c r="H24" s="54"/>
      <c r="I24" s="7"/>
      <c r="J24" s="7">
        <v>2000</v>
      </c>
      <c r="K24" s="7"/>
      <c r="L24" s="7"/>
      <c r="M24" s="7"/>
      <c r="N24" s="7"/>
      <c r="O24" s="7"/>
      <c r="Q24" s="7"/>
      <c r="T24" s="351"/>
    </row>
    <row r="25" spans="1:20">
      <c r="A25" s="54"/>
      <c r="B25" s="347"/>
      <c r="C25" s="89"/>
      <c r="D25" s="342"/>
      <c r="E25" s="7"/>
      <c r="F25" s="139" t="s">
        <v>364</v>
      </c>
      <c r="G25" s="54"/>
      <c r="H25" s="54"/>
      <c r="I25" s="7"/>
      <c r="J25" s="7"/>
      <c r="K25" s="7"/>
      <c r="L25" s="7"/>
      <c r="M25" s="7"/>
      <c r="N25" s="7"/>
      <c r="O25" s="7"/>
      <c r="Q25" s="7"/>
      <c r="T25" s="351"/>
    </row>
    <row r="26" spans="1:20">
      <c r="A26" s="54"/>
      <c r="B26" s="357" t="s">
        <v>516</v>
      </c>
      <c r="C26" s="90" t="s">
        <v>524</v>
      </c>
      <c r="D26" s="342"/>
      <c r="E26" s="7"/>
      <c r="F26" s="139" t="s">
        <v>94</v>
      </c>
      <c r="G26" s="54"/>
      <c r="H26" s="54"/>
      <c r="I26" s="7"/>
      <c r="J26" s="7"/>
      <c r="K26" s="7"/>
      <c r="L26" s="7"/>
      <c r="M26" s="7"/>
      <c r="N26" s="7"/>
      <c r="O26" s="7"/>
      <c r="Q26" s="7"/>
      <c r="T26" s="351"/>
    </row>
    <row r="27" spans="1:20">
      <c r="A27" s="54"/>
      <c r="B27" s="111"/>
      <c r="C27" s="89"/>
      <c r="D27" s="342"/>
      <c r="E27" s="7"/>
      <c r="F27" s="139" t="s">
        <v>489</v>
      </c>
      <c r="G27" s="54">
        <v>156</v>
      </c>
      <c r="H27" s="54"/>
      <c r="I27" s="7"/>
      <c r="J27" s="7"/>
      <c r="K27" s="7"/>
      <c r="L27" s="7"/>
      <c r="M27" s="7"/>
      <c r="N27" s="7"/>
      <c r="O27" s="7"/>
      <c r="Q27" s="7"/>
      <c r="T27" s="351"/>
    </row>
    <row r="28" spans="1:20">
      <c r="A28" s="54"/>
      <c r="B28" s="111"/>
      <c r="C28" s="89"/>
      <c r="D28" s="342"/>
      <c r="F28" s="139"/>
      <c r="G28" s="234">
        <f>SUM(G17:G27)</f>
        <v>4096</v>
      </c>
      <c r="H28" s="234">
        <f>SUM(H17:H27)</f>
        <v>0</v>
      </c>
      <c r="I28" s="234">
        <f>SUM(I17:I27)</f>
        <v>0</v>
      </c>
      <c r="J28" s="234">
        <f>SUM(J17:J27)</f>
        <v>3820</v>
      </c>
      <c r="K28" s="234"/>
      <c r="L28" s="352">
        <f>SUM(L17:L27)</f>
        <v>0</v>
      </c>
      <c r="M28" s="352">
        <f>SUM(M17:M27)</f>
        <v>0</v>
      </c>
      <c r="N28" s="335">
        <f>SUM(L28:M28)</f>
        <v>0</v>
      </c>
      <c r="O28" s="335">
        <f>SUM(M28:N28)</f>
        <v>0</v>
      </c>
      <c r="P28" s="335">
        <f>SUM(N28:O28)</f>
        <v>0</v>
      </c>
      <c r="Q28" s="335">
        <f>SUM(O28:P28)</f>
        <v>0</v>
      </c>
      <c r="R28" s="353">
        <f>SUM(L28:Q28)</f>
        <v>0</v>
      </c>
    </row>
    <row r="29" spans="1:20">
      <c r="A29" s="54"/>
      <c r="B29" s="111"/>
      <c r="C29" s="89"/>
      <c r="D29" s="342"/>
      <c r="G29" s="2">
        <f>E17-G28</f>
        <v>0</v>
      </c>
    </row>
    <row r="30" spans="1:20">
      <c r="A30" s="54"/>
      <c r="B30" s="111"/>
      <c r="C30" s="89"/>
      <c r="D30" s="342"/>
    </row>
    <row r="31" spans="1:20">
      <c r="A31" s="54"/>
      <c r="B31" s="111"/>
      <c r="C31" s="89"/>
      <c r="D31" s="342"/>
    </row>
    <row r="32" spans="1:20">
      <c r="A32" s="54"/>
      <c r="B32" s="111"/>
      <c r="C32" s="89"/>
      <c r="D32" s="342"/>
      <c r="E32" s="7"/>
    </row>
    <row r="33" spans="1:5">
      <c r="A33" s="54"/>
      <c r="B33" s="111"/>
      <c r="C33" s="89"/>
      <c r="D33" s="342"/>
    </row>
    <row r="34" spans="1:5">
      <c r="A34" s="54"/>
      <c r="B34" s="111"/>
      <c r="C34" s="89"/>
      <c r="D34" s="342"/>
    </row>
    <row r="35" spans="1:5">
      <c r="A35" s="54"/>
      <c r="B35" s="111"/>
      <c r="C35" s="89"/>
      <c r="D35" s="342"/>
    </row>
    <row r="36" spans="1:5">
      <c r="A36" s="54"/>
      <c r="C36" s="89"/>
      <c r="D36" s="342"/>
    </row>
    <row r="37" spans="1:5">
      <c r="A37" s="54"/>
      <c r="C37" s="89"/>
      <c r="D37" s="342"/>
      <c r="E37" s="7"/>
    </row>
    <row r="38" spans="1:5">
      <c r="A38" s="54"/>
      <c r="C38" s="89"/>
      <c r="D38" s="342"/>
      <c r="E38" s="7"/>
    </row>
    <row r="39" spans="1:5">
      <c r="A39" s="54"/>
      <c r="C39" s="89"/>
      <c r="D39" s="342"/>
      <c r="E39" s="7"/>
    </row>
    <row r="40" spans="1:5">
      <c r="A40" s="54"/>
      <c r="C40" s="89"/>
      <c r="D40" s="7"/>
    </row>
    <row r="41" spans="1:5">
      <c r="C41" s="89"/>
      <c r="D41" s="7"/>
    </row>
    <row r="42" spans="1:5">
      <c r="C42" s="89"/>
      <c r="D42" s="7"/>
    </row>
    <row r="43" spans="1:5">
      <c r="C43" s="89"/>
    </row>
    <row r="44" spans="1:5">
      <c r="C44" s="89"/>
    </row>
    <row r="45" spans="1:5">
      <c r="C45" s="89"/>
    </row>
    <row r="46" spans="1:5">
      <c r="C46" s="89"/>
    </row>
    <row r="47" spans="1:5">
      <c r="C47" s="89"/>
    </row>
    <row r="48" spans="1:5">
      <c r="C48" s="89"/>
    </row>
    <row r="49" spans="3:3">
      <c r="C49" s="89"/>
    </row>
    <row r="50" spans="3:3">
      <c r="C50" s="89"/>
    </row>
    <row r="51" spans="3:3">
      <c r="C51" s="89"/>
    </row>
    <row r="52" spans="3:3">
      <c r="C52" s="89"/>
    </row>
    <row r="53" spans="3:3">
      <c r="C53" s="89"/>
    </row>
  </sheetData>
  <mergeCells count="10">
    <mergeCell ref="N1:O1"/>
    <mergeCell ref="L1:M1"/>
    <mergeCell ref="P1:AA1"/>
    <mergeCell ref="E1:K1"/>
    <mergeCell ref="L16:Q16"/>
    <mergeCell ref="A6:D6"/>
    <mergeCell ref="A1:A2"/>
    <mergeCell ref="B1:B2"/>
    <mergeCell ref="C1:C2"/>
    <mergeCell ref="D1:D2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D27"/>
  <sheetViews>
    <sheetView workbookViewId="0">
      <pane ySplit="2" topLeftCell="A3" activePane="bottomLeft" state="frozen"/>
      <selection pane="bottomLeft" activeCell="H28" sqref="H28"/>
    </sheetView>
  </sheetViews>
  <sheetFormatPr defaultRowHeight="11.25"/>
  <cols>
    <col min="1" max="1" width="8.140625" style="3" bestFit="1" customWidth="1"/>
    <col min="2" max="2" width="44.7109375" style="3" customWidth="1"/>
    <col min="3" max="3" width="15.140625" style="3" customWidth="1"/>
    <col min="4" max="4" width="9.28515625" style="3" bestFit="1" customWidth="1"/>
    <col min="5" max="5" width="10.140625" style="3" bestFit="1" customWidth="1"/>
    <col min="6" max="6" width="11" style="3" bestFit="1" customWidth="1"/>
    <col min="7" max="9" width="10.28515625" style="3" bestFit="1" customWidth="1"/>
    <col min="10" max="10" width="9.42578125" style="3" bestFit="1" customWidth="1"/>
    <col min="11" max="16" width="9.140625" style="3"/>
    <col min="17" max="17" width="8.140625" style="3" bestFit="1" customWidth="1"/>
    <col min="18" max="19" width="9.42578125" style="3" bestFit="1" customWidth="1"/>
    <col min="20" max="20" width="8.140625" style="3" bestFit="1" customWidth="1"/>
    <col min="21" max="21" width="7.7109375" style="3" bestFit="1" customWidth="1"/>
    <col min="22" max="23" width="8.140625" style="3" bestFit="1" customWidth="1"/>
    <col min="24" max="24" width="7.28515625" style="3" bestFit="1" customWidth="1"/>
    <col min="25" max="25" width="4.85546875" style="3" customWidth="1"/>
    <col min="26" max="26" width="6.42578125" style="3" bestFit="1" customWidth="1"/>
    <col min="27" max="27" width="6.42578125" style="3" customWidth="1"/>
    <col min="28" max="30" width="5.7109375" style="3" bestFit="1" customWidth="1"/>
    <col min="31" max="16384" width="9.140625" style="3"/>
  </cols>
  <sheetData>
    <row r="1" spans="1:30" ht="15.75">
      <c r="A1" s="580" t="s">
        <v>19</v>
      </c>
      <c r="B1" s="582" t="s">
        <v>349</v>
      </c>
      <c r="C1" s="582" t="s">
        <v>85</v>
      </c>
      <c r="D1" s="584" t="s">
        <v>350</v>
      </c>
      <c r="E1" s="585"/>
      <c r="F1" s="585"/>
      <c r="G1" s="586" t="s">
        <v>318</v>
      </c>
      <c r="H1" s="587"/>
      <c r="I1" s="576" t="s">
        <v>319</v>
      </c>
      <c r="J1" s="576"/>
      <c r="K1" s="271"/>
      <c r="L1" s="272"/>
      <c r="M1" s="577" t="s">
        <v>351</v>
      </c>
      <c r="N1" s="577"/>
      <c r="O1" s="577"/>
      <c r="P1" s="272"/>
      <c r="Q1" s="577" t="s">
        <v>352</v>
      </c>
      <c r="R1" s="577"/>
      <c r="S1" s="577"/>
      <c r="T1" s="577"/>
      <c r="U1" s="273"/>
      <c r="V1" s="578" t="s">
        <v>318</v>
      </c>
      <c r="W1" s="578" t="s">
        <v>353</v>
      </c>
      <c r="X1" s="578" t="s">
        <v>354</v>
      </c>
      <c r="Y1" s="273"/>
      <c r="Z1" s="570" t="s">
        <v>355</v>
      </c>
      <c r="AA1" s="571"/>
      <c r="AB1" s="571"/>
      <c r="AC1" s="571"/>
      <c r="AD1" s="572"/>
    </row>
    <row r="2" spans="1:30" ht="12" thickBot="1">
      <c r="A2" s="581"/>
      <c r="B2" s="583"/>
      <c r="C2" s="583"/>
      <c r="D2" s="217" t="s">
        <v>327</v>
      </c>
      <c r="E2" s="217" t="s">
        <v>333</v>
      </c>
      <c r="F2" s="154" t="s">
        <v>334</v>
      </c>
      <c r="G2" s="218" t="s">
        <v>356</v>
      </c>
      <c r="H2" s="219" t="s">
        <v>357</v>
      </c>
      <c r="I2" s="218" t="s">
        <v>358</v>
      </c>
      <c r="J2" s="220" t="s">
        <v>359</v>
      </c>
      <c r="K2" s="274" t="s">
        <v>360</v>
      </c>
      <c r="L2" s="275"/>
      <c r="M2" s="276" t="s">
        <v>363</v>
      </c>
      <c r="N2" s="276" t="s">
        <v>361</v>
      </c>
      <c r="O2" s="276" t="s">
        <v>362</v>
      </c>
      <c r="P2" s="275"/>
      <c r="Q2" s="277" t="s">
        <v>363</v>
      </c>
      <c r="R2" s="278">
        <v>1.2999999999999999E-2</v>
      </c>
      <c r="S2" s="278">
        <v>6.4999999999999997E-3</v>
      </c>
      <c r="T2" s="279">
        <v>1.25E-3</v>
      </c>
      <c r="U2" s="280"/>
      <c r="V2" s="579"/>
      <c r="W2" s="579"/>
      <c r="X2" s="579"/>
      <c r="Y2" s="280"/>
      <c r="Z2" s="281" t="s">
        <v>363</v>
      </c>
      <c r="AA2" s="281" t="s">
        <v>361</v>
      </c>
      <c r="AB2" s="282" t="s">
        <v>362</v>
      </c>
      <c r="AC2" s="281" t="s">
        <v>353</v>
      </c>
      <c r="AD2" s="281" t="s">
        <v>354</v>
      </c>
    </row>
    <row r="3" spans="1:30" s="17" customFormat="1">
      <c r="A3" s="123" t="str">
        <f>'1-συμβολαια'!A3</f>
        <v>1ο</v>
      </c>
      <c r="B3" s="123" t="str">
        <f>'1-συμβολαια'!C3</f>
        <v>δάνειο τοκοχρεωλητικό</v>
      </c>
      <c r="C3" s="221">
        <f>'1-συμβολαια'!D3</f>
        <v>2500000</v>
      </c>
      <c r="D3" s="221">
        <f>'8-κ-15-17'!D3</f>
        <v>32500.000000000004</v>
      </c>
      <c r="E3" s="221">
        <f>'8-κ-15-17'!M3</f>
        <v>0</v>
      </c>
      <c r="F3" s="221">
        <f>'8-κ-15-17'!V3</f>
        <v>0</v>
      </c>
      <c r="G3" s="221">
        <f>'2-δικαιώμ'!I3</f>
        <v>2322</v>
      </c>
      <c r="H3" s="221">
        <f>'2-δικαιώμ'!J3</f>
        <v>5</v>
      </c>
      <c r="I3" s="221">
        <f>'2-δικαιώμ'!K3</f>
        <v>1295</v>
      </c>
      <c r="J3" s="221">
        <f>'2-δικαιώμ'!L3</f>
        <v>259</v>
      </c>
      <c r="M3" s="24"/>
      <c r="N3" s="24"/>
      <c r="O3" s="24"/>
      <c r="Q3" s="11"/>
      <c r="R3" s="11"/>
      <c r="S3" s="11"/>
      <c r="T3" s="11"/>
      <c r="V3" s="11">
        <f>'2-δικαιώμ'!I3+'2-δικαιώμ'!J3</f>
        <v>2327</v>
      </c>
      <c r="W3" s="11">
        <f>'2-δικαιώμ'!K3</f>
        <v>1295</v>
      </c>
      <c r="X3" s="11">
        <f>'2-δικαιώμ'!L3</f>
        <v>259</v>
      </c>
      <c r="Z3" s="11"/>
      <c r="AA3" s="11"/>
      <c r="AB3" s="11"/>
      <c r="AC3" s="11"/>
      <c r="AD3" s="11"/>
    </row>
    <row r="4" spans="1:30" s="17" customFormat="1">
      <c r="A4" s="123">
        <f>'1-συμβολαια'!A4</f>
        <v>0</v>
      </c>
      <c r="B4" s="123" t="str">
        <f>'1-συμβολαια'!C4</f>
        <v>υποθήκη</v>
      </c>
      <c r="C4" s="221">
        <f>'1-συμβολαια'!D4</f>
        <v>2500000</v>
      </c>
      <c r="D4" s="221">
        <f>'8-κ-15-17'!D4</f>
        <v>32500.000000000004</v>
      </c>
      <c r="E4" s="221">
        <f>'8-κ-15-17'!M4</f>
        <v>0</v>
      </c>
      <c r="F4" s="221">
        <f>'8-κ-15-17'!V4</f>
        <v>0</v>
      </c>
      <c r="G4" s="221">
        <f>'2-δικαιώμ'!I4</f>
        <v>2322</v>
      </c>
      <c r="H4" s="221">
        <f>'2-δικαιώμ'!J4</f>
        <v>5</v>
      </c>
      <c r="I4" s="221">
        <f>'2-δικαιώμ'!K4</f>
        <v>1295</v>
      </c>
      <c r="J4" s="221">
        <f>'2-δικαιώμ'!L4</f>
        <v>259</v>
      </c>
      <c r="M4" s="24"/>
      <c r="N4" s="24"/>
      <c r="O4" s="24"/>
      <c r="Q4" s="11"/>
      <c r="R4" s="11"/>
      <c r="S4" s="11"/>
      <c r="T4" s="11"/>
      <c r="V4" s="11">
        <f>'2-δικαιώμ'!I4+'2-δικαιώμ'!J4</f>
        <v>2327</v>
      </c>
      <c r="W4" s="11">
        <f>'2-δικαιώμ'!K4</f>
        <v>1295</v>
      </c>
      <c r="X4" s="11">
        <f>'2-δικαιώμ'!L4</f>
        <v>259</v>
      </c>
      <c r="Z4" s="11"/>
      <c r="AA4" s="11"/>
      <c r="AB4" s="11"/>
      <c r="AC4" s="11"/>
      <c r="AD4" s="11"/>
    </row>
    <row r="5" spans="1:30" s="17" customFormat="1">
      <c r="A5" s="123">
        <f>'1-συμβολαια'!A5</f>
        <v>0</v>
      </c>
      <c r="B5" s="123" t="str">
        <f>'1-συμβολαια'!C5</f>
        <v>δανείου ΤΟΚΟΙ</v>
      </c>
      <c r="C5" s="221">
        <f>'1-συμβολαια'!D5</f>
        <v>3661984</v>
      </c>
      <c r="D5" s="221">
        <f>'8-κ-15-17'!D5</f>
        <v>47605.792000000001</v>
      </c>
      <c r="E5" s="221">
        <f>'8-κ-15-17'!M5</f>
        <v>0</v>
      </c>
      <c r="F5" s="221">
        <f>'8-κ-15-17'!V5</f>
        <v>0</v>
      </c>
      <c r="G5" s="221">
        <f>'2-δικαιώμ'!I5</f>
        <v>3367.7856000000002</v>
      </c>
      <c r="H5" s="221">
        <f>'2-δικαιώμ'!J5</f>
        <v>5</v>
      </c>
      <c r="I5" s="221">
        <f>'2-δικαιώμ'!K5</f>
        <v>1875.9920000000002</v>
      </c>
      <c r="J5" s="221">
        <f>'2-δικαιώμ'!L5</f>
        <v>375.19840000000005</v>
      </c>
      <c r="M5" s="24"/>
      <c r="N5" s="24"/>
      <c r="O5" s="24"/>
      <c r="Q5" s="11"/>
      <c r="R5" s="11"/>
      <c r="S5" s="11"/>
      <c r="T5" s="11"/>
      <c r="V5" s="11">
        <f>'2-δικαιώμ'!I5+'2-δικαιώμ'!J5</f>
        <v>3372.7856000000002</v>
      </c>
      <c r="W5" s="11">
        <f>'2-δικαιώμ'!K5</f>
        <v>1875.9920000000002</v>
      </c>
      <c r="X5" s="11">
        <f>'2-δικαιώμ'!L5</f>
        <v>375.19840000000005</v>
      </c>
      <c r="Z5" s="11"/>
      <c r="AA5" s="11"/>
      <c r="AB5" s="11"/>
      <c r="AC5" s="11"/>
      <c r="AD5" s="11"/>
    </row>
    <row r="6" spans="1:30">
      <c r="A6" s="573" t="str">
        <f>'1-συμβολαια'!A6</f>
        <v>σύνολο</v>
      </c>
      <c r="B6" s="574"/>
      <c r="C6" s="575"/>
      <c r="D6" s="206">
        <f t="shared" ref="D6:J6" si="0">SUM(D3:D5)</f>
        <v>112605.79200000002</v>
      </c>
      <c r="E6" s="206">
        <f t="shared" si="0"/>
        <v>0</v>
      </c>
      <c r="F6" s="206">
        <f t="shared" si="0"/>
        <v>0</v>
      </c>
      <c r="G6" s="206">
        <f t="shared" si="0"/>
        <v>8011.7856000000002</v>
      </c>
      <c r="H6" s="206">
        <f t="shared" si="0"/>
        <v>15</v>
      </c>
      <c r="I6" s="206">
        <f t="shared" si="0"/>
        <v>4465.9920000000002</v>
      </c>
      <c r="J6" s="206">
        <f t="shared" si="0"/>
        <v>893.19839999999999</v>
      </c>
    </row>
    <row r="9" spans="1:30">
      <c r="B9" s="89"/>
      <c r="D9" s="2"/>
      <c r="E9" s="2"/>
      <c r="F9" s="2"/>
      <c r="G9" s="2"/>
      <c r="H9" s="2"/>
      <c r="I9" s="2"/>
      <c r="J9" s="2"/>
    </row>
    <row r="10" spans="1:30" ht="12.75">
      <c r="B10" s="231" t="s">
        <v>387</v>
      </c>
      <c r="D10" s="2"/>
      <c r="E10" s="2"/>
      <c r="F10" s="2"/>
      <c r="G10" s="168"/>
      <c r="H10" s="5"/>
      <c r="I10" s="5"/>
      <c r="J10" s="2"/>
    </row>
    <row r="11" spans="1:30" ht="12.75">
      <c r="B11" s="232" t="s">
        <v>388</v>
      </c>
      <c r="D11" s="2"/>
      <c r="E11" s="2"/>
      <c r="F11" s="2"/>
      <c r="G11" s="116"/>
      <c r="J11" s="2"/>
      <c r="L11" s="116"/>
    </row>
    <row r="12" spans="1:30" ht="15.75">
      <c r="B12" s="245" t="s">
        <v>389</v>
      </c>
      <c r="D12" s="2"/>
      <c r="E12" s="2"/>
      <c r="F12" s="2"/>
      <c r="G12" s="2"/>
      <c r="H12" s="5"/>
      <c r="I12" s="5"/>
      <c r="J12" s="2"/>
    </row>
    <row r="13" spans="1:30">
      <c r="B13" s="89"/>
      <c r="D13" s="2"/>
      <c r="E13" s="2"/>
      <c r="F13" s="2"/>
      <c r="G13" s="2"/>
      <c r="H13" s="5"/>
      <c r="J13" s="2"/>
    </row>
    <row r="14" spans="1:30">
      <c r="B14" s="89"/>
      <c r="D14" s="2"/>
      <c r="E14" s="2"/>
      <c r="F14" s="2"/>
      <c r="G14" s="2"/>
      <c r="H14" s="237"/>
      <c r="I14" s="5"/>
      <c r="J14" s="5"/>
    </row>
    <row r="15" spans="1:30">
      <c r="B15" s="89"/>
      <c r="D15" s="2"/>
      <c r="E15" s="2"/>
      <c r="F15" s="2"/>
      <c r="G15" s="2"/>
      <c r="H15" s="2"/>
      <c r="I15" s="2"/>
      <c r="J15" s="2"/>
    </row>
    <row r="16" spans="1:30">
      <c r="B16" s="89"/>
      <c r="D16" s="2"/>
      <c r="E16" s="2"/>
      <c r="F16" s="2"/>
      <c r="G16" s="2"/>
      <c r="H16" s="2"/>
      <c r="I16" s="2"/>
      <c r="J16" s="2"/>
    </row>
    <row r="17" spans="2:10">
      <c r="B17" s="89"/>
      <c r="D17" s="2"/>
      <c r="E17" s="2"/>
      <c r="F17" s="2"/>
      <c r="G17" s="2"/>
      <c r="H17" s="2"/>
      <c r="I17" s="2"/>
      <c r="J17" s="2"/>
    </row>
    <row r="18" spans="2:10">
      <c r="B18" s="89"/>
      <c r="D18" s="2"/>
      <c r="E18" s="2"/>
      <c r="F18" s="2"/>
      <c r="G18" s="2"/>
      <c r="H18" s="2"/>
      <c r="I18" s="2"/>
      <c r="J18" s="2"/>
    </row>
    <row r="19" spans="2:10">
      <c r="C19" s="299"/>
      <c r="D19" s="7"/>
      <c r="E19" s="7"/>
    </row>
    <row r="20" spans="2:10">
      <c r="C20" s="299"/>
      <c r="D20" s="7"/>
      <c r="E20" s="7"/>
    </row>
    <row r="21" spans="2:10">
      <c r="C21" s="299"/>
      <c r="D21" s="7"/>
      <c r="E21" s="7"/>
    </row>
    <row r="22" spans="2:10">
      <c r="C22" s="299"/>
      <c r="D22" s="7"/>
      <c r="E22" s="7"/>
    </row>
    <row r="23" spans="2:10">
      <c r="C23" s="299"/>
      <c r="D23" s="7"/>
      <c r="E23" s="7"/>
    </row>
    <row r="24" spans="2:10">
      <c r="C24" s="299"/>
      <c r="D24" s="7"/>
      <c r="E24" s="7"/>
    </row>
    <row r="25" spans="2:10">
      <c r="C25" s="299"/>
      <c r="D25" s="7"/>
      <c r="E25" s="7"/>
    </row>
    <row r="26" spans="2:10">
      <c r="C26" s="299"/>
      <c r="D26" s="7"/>
      <c r="E26" s="7"/>
    </row>
    <row r="27" spans="2:10">
      <c r="C27" s="299"/>
      <c r="D27" s="7"/>
      <c r="E27" s="7"/>
    </row>
  </sheetData>
  <mergeCells count="13">
    <mergeCell ref="Z1:AD1"/>
    <mergeCell ref="A6:C6"/>
    <mergeCell ref="I1:J1"/>
    <mergeCell ref="M1:O1"/>
    <mergeCell ref="Q1:T1"/>
    <mergeCell ref="V1:V2"/>
    <mergeCell ref="W1:W2"/>
    <mergeCell ref="X1:X2"/>
    <mergeCell ref="A1:A2"/>
    <mergeCell ref="B1:B2"/>
    <mergeCell ref="C1:C2"/>
    <mergeCell ref="D1:F1"/>
    <mergeCell ref="G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Y27"/>
  <sheetViews>
    <sheetView workbookViewId="0">
      <pane ySplit="2" topLeftCell="A3" activePane="bottomLeft" state="frozen"/>
      <selection pane="bottomLeft" activeCell="B14" sqref="B14"/>
    </sheetView>
  </sheetViews>
  <sheetFormatPr defaultRowHeight="11.25"/>
  <cols>
    <col min="1" max="1" width="10.42578125" style="7" bestFit="1" customWidth="1"/>
    <col min="2" max="2" width="49.140625" style="89" customWidth="1"/>
    <col min="3" max="3" width="16" style="7" customWidth="1"/>
    <col min="4" max="4" width="9.28515625" style="2" bestFit="1" customWidth="1"/>
    <col min="5" max="5" width="8.140625" style="2" customWidth="1"/>
    <col min="6" max="6" width="8.140625" style="2" bestFit="1" customWidth="1"/>
    <col min="7" max="7" width="9.28515625" style="2" bestFit="1" customWidth="1"/>
    <col min="8" max="10" width="7.7109375" style="2" customWidth="1"/>
    <col min="11" max="11" width="9.28515625" style="2" bestFit="1" customWidth="1"/>
    <col min="12" max="12" width="9.7109375" style="2" bestFit="1" customWidth="1"/>
    <col min="13" max="18" width="4.7109375" style="3" customWidth="1"/>
    <col min="19" max="19" width="35.140625" style="3" customWidth="1"/>
    <col min="20" max="218" width="9.140625" style="3"/>
    <col min="219" max="219" width="9" style="3" bestFit="1" customWidth="1"/>
    <col min="220" max="220" width="9.85546875" style="3" bestFit="1" customWidth="1"/>
    <col min="221" max="221" width="9.140625" style="3" bestFit="1" customWidth="1"/>
    <col min="222" max="222" width="16" style="3" bestFit="1" customWidth="1"/>
    <col min="223" max="223" width="9" style="3" bestFit="1" customWidth="1"/>
    <col min="224" max="224" width="7.85546875" style="3" bestFit="1" customWidth="1"/>
    <col min="225" max="225" width="11.7109375" style="3" bestFit="1" customWidth="1"/>
    <col min="226" max="226" width="14.28515625" style="3" customWidth="1"/>
    <col min="227" max="227" width="11.7109375" style="3" bestFit="1" customWidth="1"/>
    <col min="228" max="228" width="14.140625" style="3" bestFit="1" customWidth="1"/>
    <col min="229" max="229" width="16.7109375" style="3" customWidth="1"/>
    <col min="230" max="230" width="16.5703125" style="3" customWidth="1"/>
    <col min="231" max="232" width="7.85546875" style="3" bestFit="1" customWidth="1"/>
    <col min="233" max="233" width="8" style="3" bestFit="1" customWidth="1"/>
    <col min="234" max="235" width="7.85546875" style="3" bestFit="1" customWidth="1"/>
    <col min="236" max="236" width="9.7109375" style="3" customWidth="1"/>
    <col min="237" max="237" width="12.85546875" style="3" customWidth="1"/>
    <col min="238" max="474" width="9.140625" style="3"/>
    <col min="475" max="475" width="9" style="3" bestFit="1" customWidth="1"/>
    <col min="476" max="476" width="9.85546875" style="3" bestFit="1" customWidth="1"/>
    <col min="477" max="477" width="9.140625" style="3" bestFit="1" customWidth="1"/>
    <col min="478" max="478" width="16" style="3" bestFit="1" customWidth="1"/>
    <col min="479" max="479" width="9" style="3" bestFit="1" customWidth="1"/>
    <col min="480" max="480" width="7.85546875" style="3" bestFit="1" customWidth="1"/>
    <col min="481" max="481" width="11.7109375" style="3" bestFit="1" customWidth="1"/>
    <col min="482" max="482" width="14.28515625" style="3" customWidth="1"/>
    <col min="483" max="483" width="11.7109375" style="3" bestFit="1" customWidth="1"/>
    <col min="484" max="484" width="14.140625" style="3" bestFit="1" customWidth="1"/>
    <col min="485" max="485" width="16.7109375" style="3" customWidth="1"/>
    <col min="486" max="486" width="16.5703125" style="3" customWidth="1"/>
    <col min="487" max="488" width="7.85546875" style="3" bestFit="1" customWidth="1"/>
    <col min="489" max="489" width="8" style="3" bestFit="1" customWidth="1"/>
    <col min="490" max="491" width="7.85546875" style="3" bestFit="1" customWidth="1"/>
    <col min="492" max="492" width="9.7109375" style="3" customWidth="1"/>
    <col min="493" max="493" width="12.85546875" style="3" customWidth="1"/>
    <col min="494" max="730" width="9.140625" style="3"/>
    <col min="731" max="731" width="9" style="3" bestFit="1" customWidth="1"/>
    <col min="732" max="732" width="9.85546875" style="3" bestFit="1" customWidth="1"/>
    <col min="733" max="733" width="9.140625" style="3" bestFit="1" customWidth="1"/>
    <col min="734" max="734" width="16" style="3" bestFit="1" customWidth="1"/>
    <col min="735" max="735" width="9" style="3" bestFit="1" customWidth="1"/>
    <col min="736" max="736" width="7.85546875" style="3" bestFit="1" customWidth="1"/>
    <col min="737" max="737" width="11.7109375" style="3" bestFit="1" customWidth="1"/>
    <col min="738" max="738" width="14.28515625" style="3" customWidth="1"/>
    <col min="739" max="739" width="11.7109375" style="3" bestFit="1" customWidth="1"/>
    <col min="740" max="740" width="14.140625" style="3" bestFit="1" customWidth="1"/>
    <col min="741" max="741" width="16.7109375" style="3" customWidth="1"/>
    <col min="742" max="742" width="16.5703125" style="3" customWidth="1"/>
    <col min="743" max="744" width="7.85546875" style="3" bestFit="1" customWidth="1"/>
    <col min="745" max="745" width="8" style="3" bestFit="1" customWidth="1"/>
    <col min="746" max="747" width="7.85546875" style="3" bestFit="1" customWidth="1"/>
    <col min="748" max="748" width="9.7109375" style="3" customWidth="1"/>
    <col min="749" max="749" width="12.85546875" style="3" customWidth="1"/>
    <col min="750" max="986" width="9.140625" style="3"/>
    <col min="987" max="987" width="9" style="3" bestFit="1" customWidth="1"/>
    <col min="988" max="988" width="9.85546875" style="3" bestFit="1" customWidth="1"/>
    <col min="989" max="989" width="9.140625" style="3" bestFit="1" customWidth="1"/>
    <col min="990" max="990" width="16" style="3" bestFit="1" customWidth="1"/>
    <col min="991" max="991" width="9" style="3" bestFit="1" customWidth="1"/>
    <col min="992" max="992" width="7.85546875" style="3" bestFit="1" customWidth="1"/>
    <col min="993" max="993" width="11.7109375" style="3" bestFit="1" customWidth="1"/>
    <col min="994" max="994" width="14.28515625" style="3" customWidth="1"/>
    <col min="995" max="995" width="11.7109375" style="3" bestFit="1" customWidth="1"/>
    <col min="996" max="996" width="14.140625" style="3" bestFit="1" customWidth="1"/>
    <col min="997" max="997" width="16.7109375" style="3" customWidth="1"/>
    <col min="998" max="998" width="16.5703125" style="3" customWidth="1"/>
    <col min="999" max="1000" width="7.85546875" style="3" bestFit="1" customWidth="1"/>
    <col min="1001" max="1001" width="8" style="3" bestFit="1" customWidth="1"/>
    <col min="1002" max="1003" width="7.85546875" style="3" bestFit="1" customWidth="1"/>
    <col min="1004" max="1004" width="9.7109375" style="3" customWidth="1"/>
    <col min="1005" max="1005" width="12.85546875" style="3" customWidth="1"/>
    <col min="1006" max="1242" width="9.140625" style="3"/>
    <col min="1243" max="1243" width="9" style="3" bestFit="1" customWidth="1"/>
    <col min="1244" max="1244" width="9.85546875" style="3" bestFit="1" customWidth="1"/>
    <col min="1245" max="1245" width="9.140625" style="3" bestFit="1" customWidth="1"/>
    <col min="1246" max="1246" width="16" style="3" bestFit="1" customWidth="1"/>
    <col min="1247" max="1247" width="9" style="3" bestFit="1" customWidth="1"/>
    <col min="1248" max="1248" width="7.85546875" style="3" bestFit="1" customWidth="1"/>
    <col min="1249" max="1249" width="11.7109375" style="3" bestFit="1" customWidth="1"/>
    <col min="1250" max="1250" width="14.28515625" style="3" customWidth="1"/>
    <col min="1251" max="1251" width="11.7109375" style="3" bestFit="1" customWidth="1"/>
    <col min="1252" max="1252" width="14.140625" style="3" bestFit="1" customWidth="1"/>
    <col min="1253" max="1253" width="16.7109375" style="3" customWidth="1"/>
    <col min="1254" max="1254" width="16.5703125" style="3" customWidth="1"/>
    <col min="1255" max="1256" width="7.85546875" style="3" bestFit="1" customWidth="1"/>
    <col min="1257" max="1257" width="8" style="3" bestFit="1" customWidth="1"/>
    <col min="1258" max="1259" width="7.85546875" style="3" bestFit="1" customWidth="1"/>
    <col min="1260" max="1260" width="9.7109375" style="3" customWidth="1"/>
    <col min="1261" max="1261" width="12.85546875" style="3" customWidth="1"/>
    <col min="1262" max="1498" width="9.140625" style="3"/>
    <col min="1499" max="1499" width="9" style="3" bestFit="1" customWidth="1"/>
    <col min="1500" max="1500" width="9.85546875" style="3" bestFit="1" customWidth="1"/>
    <col min="1501" max="1501" width="9.140625" style="3" bestFit="1" customWidth="1"/>
    <col min="1502" max="1502" width="16" style="3" bestFit="1" customWidth="1"/>
    <col min="1503" max="1503" width="9" style="3" bestFit="1" customWidth="1"/>
    <col min="1504" max="1504" width="7.85546875" style="3" bestFit="1" customWidth="1"/>
    <col min="1505" max="1505" width="11.7109375" style="3" bestFit="1" customWidth="1"/>
    <col min="1506" max="1506" width="14.28515625" style="3" customWidth="1"/>
    <col min="1507" max="1507" width="11.7109375" style="3" bestFit="1" customWidth="1"/>
    <col min="1508" max="1508" width="14.140625" style="3" bestFit="1" customWidth="1"/>
    <col min="1509" max="1509" width="16.7109375" style="3" customWidth="1"/>
    <col min="1510" max="1510" width="16.5703125" style="3" customWidth="1"/>
    <col min="1511" max="1512" width="7.85546875" style="3" bestFit="1" customWidth="1"/>
    <col min="1513" max="1513" width="8" style="3" bestFit="1" customWidth="1"/>
    <col min="1514" max="1515" width="7.85546875" style="3" bestFit="1" customWidth="1"/>
    <col min="1516" max="1516" width="9.7109375" style="3" customWidth="1"/>
    <col min="1517" max="1517" width="12.85546875" style="3" customWidth="1"/>
    <col min="1518" max="1754" width="9.140625" style="3"/>
    <col min="1755" max="1755" width="9" style="3" bestFit="1" customWidth="1"/>
    <col min="1756" max="1756" width="9.85546875" style="3" bestFit="1" customWidth="1"/>
    <col min="1757" max="1757" width="9.140625" style="3" bestFit="1" customWidth="1"/>
    <col min="1758" max="1758" width="16" style="3" bestFit="1" customWidth="1"/>
    <col min="1759" max="1759" width="9" style="3" bestFit="1" customWidth="1"/>
    <col min="1760" max="1760" width="7.85546875" style="3" bestFit="1" customWidth="1"/>
    <col min="1761" max="1761" width="11.7109375" style="3" bestFit="1" customWidth="1"/>
    <col min="1762" max="1762" width="14.28515625" style="3" customWidth="1"/>
    <col min="1763" max="1763" width="11.7109375" style="3" bestFit="1" customWidth="1"/>
    <col min="1764" max="1764" width="14.140625" style="3" bestFit="1" customWidth="1"/>
    <col min="1765" max="1765" width="16.7109375" style="3" customWidth="1"/>
    <col min="1766" max="1766" width="16.5703125" style="3" customWidth="1"/>
    <col min="1767" max="1768" width="7.85546875" style="3" bestFit="1" customWidth="1"/>
    <col min="1769" max="1769" width="8" style="3" bestFit="1" customWidth="1"/>
    <col min="1770" max="1771" width="7.85546875" style="3" bestFit="1" customWidth="1"/>
    <col min="1772" max="1772" width="9.7109375" style="3" customWidth="1"/>
    <col min="1773" max="1773" width="12.85546875" style="3" customWidth="1"/>
    <col min="1774" max="2010" width="9.140625" style="3"/>
    <col min="2011" max="2011" width="9" style="3" bestFit="1" customWidth="1"/>
    <col min="2012" max="2012" width="9.85546875" style="3" bestFit="1" customWidth="1"/>
    <col min="2013" max="2013" width="9.140625" style="3" bestFit="1" customWidth="1"/>
    <col min="2014" max="2014" width="16" style="3" bestFit="1" customWidth="1"/>
    <col min="2015" max="2015" width="9" style="3" bestFit="1" customWidth="1"/>
    <col min="2016" max="2016" width="7.85546875" style="3" bestFit="1" customWidth="1"/>
    <col min="2017" max="2017" width="11.7109375" style="3" bestFit="1" customWidth="1"/>
    <col min="2018" max="2018" width="14.28515625" style="3" customWidth="1"/>
    <col min="2019" max="2019" width="11.7109375" style="3" bestFit="1" customWidth="1"/>
    <col min="2020" max="2020" width="14.140625" style="3" bestFit="1" customWidth="1"/>
    <col min="2021" max="2021" width="16.7109375" style="3" customWidth="1"/>
    <col min="2022" max="2022" width="16.5703125" style="3" customWidth="1"/>
    <col min="2023" max="2024" width="7.85546875" style="3" bestFit="1" customWidth="1"/>
    <col min="2025" max="2025" width="8" style="3" bestFit="1" customWidth="1"/>
    <col min="2026" max="2027" width="7.85546875" style="3" bestFit="1" customWidth="1"/>
    <col min="2028" max="2028" width="9.7109375" style="3" customWidth="1"/>
    <col min="2029" max="2029" width="12.85546875" style="3" customWidth="1"/>
    <col min="2030" max="2266" width="9.140625" style="3"/>
    <col min="2267" max="2267" width="9" style="3" bestFit="1" customWidth="1"/>
    <col min="2268" max="2268" width="9.85546875" style="3" bestFit="1" customWidth="1"/>
    <col min="2269" max="2269" width="9.140625" style="3" bestFit="1" customWidth="1"/>
    <col min="2270" max="2270" width="16" style="3" bestFit="1" customWidth="1"/>
    <col min="2271" max="2271" width="9" style="3" bestFit="1" customWidth="1"/>
    <col min="2272" max="2272" width="7.85546875" style="3" bestFit="1" customWidth="1"/>
    <col min="2273" max="2273" width="11.7109375" style="3" bestFit="1" customWidth="1"/>
    <col min="2274" max="2274" width="14.28515625" style="3" customWidth="1"/>
    <col min="2275" max="2275" width="11.7109375" style="3" bestFit="1" customWidth="1"/>
    <col min="2276" max="2276" width="14.140625" style="3" bestFit="1" customWidth="1"/>
    <col min="2277" max="2277" width="16.7109375" style="3" customWidth="1"/>
    <col min="2278" max="2278" width="16.5703125" style="3" customWidth="1"/>
    <col min="2279" max="2280" width="7.85546875" style="3" bestFit="1" customWidth="1"/>
    <col min="2281" max="2281" width="8" style="3" bestFit="1" customWidth="1"/>
    <col min="2282" max="2283" width="7.85546875" style="3" bestFit="1" customWidth="1"/>
    <col min="2284" max="2284" width="9.7109375" style="3" customWidth="1"/>
    <col min="2285" max="2285" width="12.85546875" style="3" customWidth="1"/>
    <col min="2286" max="2522" width="9.140625" style="3"/>
    <col min="2523" max="2523" width="9" style="3" bestFit="1" customWidth="1"/>
    <col min="2524" max="2524" width="9.85546875" style="3" bestFit="1" customWidth="1"/>
    <col min="2525" max="2525" width="9.140625" style="3" bestFit="1" customWidth="1"/>
    <col min="2526" max="2526" width="16" style="3" bestFit="1" customWidth="1"/>
    <col min="2527" max="2527" width="9" style="3" bestFit="1" customWidth="1"/>
    <col min="2528" max="2528" width="7.85546875" style="3" bestFit="1" customWidth="1"/>
    <col min="2529" max="2529" width="11.7109375" style="3" bestFit="1" customWidth="1"/>
    <col min="2530" max="2530" width="14.28515625" style="3" customWidth="1"/>
    <col min="2531" max="2531" width="11.7109375" style="3" bestFit="1" customWidth="1"/>
    <col min="2532" max="2532" width="14.140625" style="3" bestFit="1" customWidth="1"/>
    <col min="2533" max="2533" width="16.7109375" style="3" customWidth="1"/>
    <col min="2534" max="2534" width="16.5703125" style="3" customWidth="1"/>
    <col min="2535" max="2536" width="7.85546875" style="3" bestFit="1" customWidth="1"/>
    <col min="2537" max="2537" width="8" style="3" bestFit="1" customWidth="1"/>
    <col min="2538" max="2539" width="7.85546875" style="3" bestFit="1" customWidth="1"/>
    <col min="2540" max="2540" width="9.7109375" style="3" customWidth="1"/>
    <col min="2541" max="2541" width="12.85546875" style="3" customWidth="1"/>
    <col min="2542" max="2778" width="9.140625" style="3"/>
    <col min="2779" max="2779" width="9" style="3" bestFit="1" customWidth="1"/>
    <col min="2780" max="2780" width="9.85546875" style="3" bestFit="1" customWidth="1"/>
    <col min="2781" max="2781" width="9.140625" style="3" bestFit="1" customWidth="1"/>
    <col min="2782" max="2782" width="16" style="3" bestFit="1" customWidth="1"/>
    <col min="2783" max="2783" width="9" style="3" bestFit="1" customWidth="1"/>
    <col min="2784" max="2784" width="7.85546875" style="3" bestFit="1" customWidth="1"/>
    <col min="2785" max="2785" width="11.7109375" style="3" bestFit="1" customWidth="1"/>
    <col min="2786" max="2786" width="14.28515625" style="3" customWidth="1"/>
    <col min="2787" max="2787" width="11.7109375" style="3" bestFit="1" customWidth="1"/>
    <col min="2788" max="2788" width="14.140625" style="3" bestFit="1" customWidth="1"/>
    <col min="2789" max="2789" width="16.7109375" style="3" customWidth="1"/>
    <col min="2790" max="2790" width="16.5703125" style="3" customWidth="1"/>
    <col min="2791" max="2792" width="7.85546875" style="3" bestFit="1" customWidth="1"/>
    <col min="2793" max="2793" width="8" style="3" bestFit="1" customWidth="1"/>
    <col min="2794" max="2795" width="7.85546875" style="3" bestFit="1" customWidth="1"/>
    <col min="2796" max="2796" width="9.7109375" style="3" customWidth="1"/>
    <col min="2797" max="2797" width="12.85546875" style="3" customWidth="1"/>
    <col min="2798" max="3034" width="9.140625" style="3"/>
    <col min="3035" max="3035" width="9" style="3" bestFit="1" customWidth="1"/>
    <col min="3036" max="3036" width="9.85546875" style="3" bestFit="1" customWidth="1"/>
    <col min="3037" max="3037" width="9.140625" style="3" bestFit="1" customWidth="1"/>
    <col min="3038" max="3038" width="16" style="3" bestFit="1" customWidth="1"/>
    <col min="3039" max="3039" width="9" style="3" bestFit="1" customWidth="1"/>
    <col min="3040" max="3040" width="7.85546875" style="3" bestFit="1" customWidth="1"/>
    <col min="3041" max="3041" width="11.7109375" style="3" bestFit="1" customWidth="1"/>
    <col min="3042" max="3042" width="14.28515625" style="3" customWidth="1"/>
    <col min="3043" max="3043" width="11.7109375" style="3" bestFit="1" customWidth="1"/>
    <col min="3044" max="3044" width="14.140625" style="3" bestFit="1" customWidth="1"/>
    <col min="3045" max="3045" width="16.7109375" style="3" customWidth="1"/>
    <col min="3046" max="3046" width="16.5703125" style="3" customWidth="1"/>
    <col min="3047" max="3048" width="7.85546875" style="3" bestFit="1" customWidth="1"/>
    <col min="3049" max="3049" width="8" style="3" bestFit="1" customWidth="1"/>
    <col min="3050" max="3051" width="7.85546875" style="3" bestFit="1" customWidth="1"/>
    <col min="3052" max="3052" width="9.7109375" style="3" customWidth="1"/>
    <col min="3053" max="3053" width="12.85546875" style="3" customWidth="1"/>
    <col min="3054" max="3290" width="9.140625" style="3"/>
    <col min="3291" max="3291" width="9" style="3" bestFit="1" customWidth="1"/>
    <col min="3292" max="3292" width="9.85546875" style="3" bestFit="1" customWidth="1"/>
    <col min="3293" max="3293" width="9.140625" style="3" bestFit="1" customWidth="1"/>
    <col min="3294" max="3294" width="16" style="3" bestFit="1" customWidth="1"/>
    <col min="3295" max="3295" width="9" style="3" bestFit="1" customWidth="1"/>
    <col min="3296" max="3296" width="7.85546875" style="3" bestFit="1" customWidth="1"/>
    <col min="3297" max="3297" width="11.7109375" style="3" bestFit="1" customWidth="1"/>
    <col min="3298" max="3298" width="14.28515625" style="3" customWidth="1"/>
    <col min="3299" max="3299" width="11.7109375" style="3" bestFit="1" customWidth="1"/>
    <col min="3300" max="3300" width="14.140625" style="3" bestFit="1" customWidth="1"/>
    <col min="3301" max="3301" width="16.7109375" style="3" customWidth="1"/>
    <col min="3302" max="3302" width="16.5703125" style="3" customWidth="1"/>
    <col min="3303" max="3304" width="7.85546875" style="3" bestFit="1" customWidth="1"/>
    <col min="3305" max="3305" width="8" style="3" bestFit="1" customWidth="1"/>
    <col min="3306" max="3307" width="7.85546875" style="3" bestFit="1" customWidth="1"/>
    <col min="3308" max="3308" width="9.7109375" style="3" customWidth="1"/>
    <col min="3309" max="3309" width="12.85546875" style="3" customWidth="1"/>
    <col min="3310" max="3546" width="9.140625" style="3"/>
    <col min="3547" max="3547" width="9" style="3" bestFit="1" customWidth="1"/>
    <col min="3548" max="3548" width="9.85546875" style="3" bestFit="1" customWidth="1"/>
    <col min="3549" max="3549" width="9.140625" style="3" bestFit="1" customWidth="1"/>
    <col min="3550" max="3550" width="16" style="3" bestFit="1" customWidth="1"/>
    <col min="3551" max="3551" width="9" style="3" bestFit="1" customWidth="1"/>
    <col min="3552" max="3552" width="7.85546875" style="3" bestFit="1" customWidth="1"/>
    <col min="3553" max="3553" width="11.7109375" style="3" bestFit="1" customWidth="1"/>
    <col min="3554" max="3554" width="14.28515625" style="3" customWidth="1"/>
    <col min="3555" max="3555" width="11.7109375" style="3" bestFit="1" customWidth="1"/>
    <col min="3556" max="3556" width="14.140625" style="3" bestFit="1" customWidth="1"/>
    <col min="3557" max="3557" width="16.7109375" style="3" customWidth="1"/>
    <col min="3558" max="3558" width="16.5703125" style="3" customWidth="1"/>
    <col min="3559" max="3560" width="7.85546875" style="3" bestFit="1" customWidth="1"/>
    <col min="3561" max="3561" width="8" style="3" bestFit="1" customWidth="1"/>
    <col min="3562" max="3563" width="7.85546875" style="3" bestFit="1" customWidth="1"/>
    <col min="3564" max="3564" width="9.7109375" style="3" customWidth="1"/>
    <col min="3565" max="3565" width="12.85546875" style="3" customWidth="1"/>
    <col min="3566" max="3802" width="9.140625" style="3"/>
    <col min="3803" max="3803" width="9" style="3" bestFit="1" customWidth="1"/>
    <col min="3804" max="3804" width="9.85546875" style="3" bestFit="1" customWidth="1"/>
    <col min="3805" max="3805" width="9.140625" style="3" bestFit="1" customWidth="1"/>
    <col min="3806" max="3806" width="16" style="3" bestFit="1" customWidth="1"/>
    <col min="3807" max="3807" width="9" style="3" bestFit="1" customWidth="1"/>
    <col min="3808" max="3808" width="7.85546875" style="3" bestFit="1" customWidth="1"/>
    <col min="3809" max="3809" width="11.7109375" style="3" bestFit="1" customWidth="1"/>
    <col min="3810" max="3810" width="14.28515625" style="3" customWidth="1"/>
    <col min="3811" max="3811" width="11.7109375" style="3" bestFit="1" customWidth="1"/>
    <col min="3812" max="3812" width="14.140625" style="3" bestFit="1" customWidth="1"/>
    <col min="3813" max="3813" width="16.7109375" style="3" customWidth="1"/>
    <col min="3814" max="3814" width="16.5703125" style="3" customWidth="1"/>
    <col min="3815" max="3816" width="7.85546875" style="3" bestFit="1" customWidth="1"/>
    <col min="3817" max="3817" width="8" style="3" bestFit="1" customWidth="1"/>
    <col min="3818" max="3819" width="7.85546875" style="3" bestFit="1" customWidth="1"/>
    <col min="3820" max="3820" width="9.7109375" style="3" customWidth="1"/>
    <col min="3821" max="3821" width="12.85546875" style="3" customWidth="1"/>
    <col min="3822" max="4058" width="9.140625" style="3"/>
    <col min="4059" max="4059" width="9" style="3" bestFit="1" customWidth="1"/>
    <col min="4060" max="4060" width="9.85546875" style="3" bestFit="1" customWidth="1"/>
    <col min="4061" max="4061" width="9.140625" style="3" bestFit="1" customWidth="1"/>
    <col min="4062" max="4062" width="16" style="3" bestFit="1" customWidth="1"/>
    <col min="4063" max="4063" width="9" style="3" bestFit="1" customWidth="1"/>
    <col min="4064" max="4064" width="7.85546875" style="3" bestFit="1" customWidth="1"/>
    <col min="4065" max="4065" width="11.7109375" style="3" bestFit="1" customWidth="1"/>
    <col min="4066" max="4066" width="14.28515625" style="3" customWidth="1"/>
    <col min="4067" max="4067" width="11.7109375" style="3" bestFit="1" customWidth="1"/>
    <col min="4068" max="4068" width="14.140625" style="3" bestFit="1" customWidth="1"/>
    <col min="4069" max="4069" width="16.7109375" style="3" customWidth="1"/>
    <col min="4070" max="4070" width="16.5703125" style="3" customWidth="1"/>
    <col min="4071" max="4072" width="7.85546875" style="3" bestFit="1" customWidth="1"/>
    <col min="4073" max="4073" width="8" style="3" bestFit="1" customWidth="1"/>
    <col min="4074" max="4075" width="7.85546875" style="3" bestFit="1" customWidth="1"/>
    <col min="4076" max="4076" width="9.7109375" style="3" customWidth="1"/>
    <col min="4077" max="4077" width="12.85546875" style="3" customWidth="1"/>
    <col min="4078" max="4314" width="9.140625" style="3"/>
    <col min="4315" max="4315" width="9" style="3" bestFit="1" customWidth="1"/>
    <col min="4316" max="4316" width="9.85546875" style="3" bestFit="1" customWidth="1"/>
    <col min="4317" max="4317" width="9.140625" style="3" bestFit="1" customWidth="1"/>
    <col min="4318" max="4318" width="16" style="3" bestFit="1" customWidth="1"/>
    <col min="4319" max="4319" width="9" style="3" bestFit="1" customWidth="1"/>
    <col min="4320" max="4320" width="7.85546875" style="3" bestFit="1" customWidth="1"/>
    <col min="4321" max="4321" width="11.7109375" style="3" bestFit="1" customWidth="1"/>
    <col min="4322" max="4322" width="14.28515625" style="3" customWidth="1"/>
    <col min="4323" max="4323" width="11.7109375" style="3" bestFit="1" customWidth="1"/>
    <col min="4324" max="4324" width="14.140625" style="3" bestFit="1" customWidth="1"/>
    <col min="4325" max="4325" width="16.7109375" style="3" customWidth="1"/>
    <col min="4326" max="4326" width="16.5703125" style="3" customWidth="1"/>
    <col min="4327" max="4328" width="7.85546875" style="3" bestFit="1" customWidth="1"/>
    <col min="4329" max="4329" width="8" style="3" bestFit="1" customWidth="1"/>
    <col min="4330" max="4331" width="7.85546875" style="3" bestFit="1" customWidth="1"/>
    <col min="4332" max="4332" width="9.7109375" style="3" customWidth="1"/>
    <col min="4333" max="4333" width="12.85546875" style="3" customWidth="1"/>
    <col min="4334" max="4570" width="9.140625" style="3"/>
    <col min="4571" max="4571" width="9" style="3" bestFit="1" customWidth="1"/>
    <col min="4572" max="4572" width="9.85546875" style="3" bestFit="1" customWidth="1"/>
    <col min="4573" max="4573" width="9.140625" style="3" bestFit="1" customWidth="1"/>
    <col min="4574" max="4574" width="16" style="3" bestFit="1" customWidth="1"/>
    <col min="4575" max="4575" width="9" style="3" bestFit="1" customWidth="1"/>
    <col min="4576" max="4576" width="7.85546875" style="3" bestFit="1" customWidth="1"/>
    <col min="4577" max="4577" width="11.7109375" style="3" bestFit="1" customWidth="1"/>
    <col min="4578" max="4578" width="14.28515625" style="3" customWidth="1"/>
    <col min="4579" max="4579" width="11.7109375" style="3" bestFit="1" customWidth="1"/>
    <col min="4580" max="4580" width="14.140625" style="3" bestFit="1" customWidth="1"/>
    <col min="4581" max="4581" width="16.7109375" style="3" customWidth="1"/>
    <col min="4582" max="4582" width="16.5703125" style="3" customWidth="1"/>
    <col min="4583" max="4584" width="7.85546875" style="3" bestFit="1" customWidth="1"/>
    <col min="4585" max="4585" width="8" style="3" bestFit="1" customWidth="1"/>
    <col min="4586" max="4587" width="7.85546875" style="3" bestFit="1" customWidth="1"/>
    <col min="4588" max="4588" width="9.7109375" style="3" customWidth="1"/>
    <col min="4589" max="4589" width="12.85546875" style="3" customWidth="1"/>
    <col min="4590" max="4826" width="9.140625" style="3"/>
    <col min="4827" max="4827" width="9" style="3" bestFit="1" customWidth="1"/>
    <col min="4828" max="4828" width="9.85546875" style="3" bestFit="1" customWidth="1"/>
    <col min="4829" max="4829" width="9.140625" style="3" bestFit="1" customWidth="1"/>
    <col min="4830" max="4830" width="16" style="3" bestFit="1" customWidth="1"/>
    <col min="4831" max="4831" width="9" style="3" bestFit="1" customWidth="1"/>
    <col min="4832" max="4832" width="7.85546875" style="3" bestFit="1" customWidth="1"/>
    <col min="4833" max="4833" width="11.7109375" style="3" bestFit="1" customWidth="1"/>
    <col min="4834" max="4834" width="14.28515625" style="3" customWidth="1"/>
    <col min="4835" max="4835" width="11.7109375" style="3" bestFit="1" customWidth="1"/>
    <col min="4836" max="4836" width="14.140625" style="3" bestFit="1" customWidth="1"/>
    <col min="4837" max="4837" width="16.7109375" style="3" customWidth="1"/>
    <col min="4838" max="4838" width="16.5703125" style="3" customWidth="1"/>
    <col min="4839" max="4840" width="7.85546875" style="3" bestFit="1" customWidth="1"/>
    <col min="4841" max="4841" width="8" style="3" bestFit="1" customWidth="1"/>
    <col min="4842" max="4843" width="7.85546875" style="3" bestFit="1" customWidth="1"/>
    <col min="4844" max="4844" width="9.7109375" style="3" customWidth="1"/>
    <col min="4845" max="4845" width="12.85546875" style="3" customWidth="1"/>
    <col min="4846" max="5082" width="9.140625" style="3"/>
    <col min="5083" max="5083" width="9" style="3" bestFit="1" customWidth="1"/>
    <col min="5084" max="5084" width="9.85546875" style="3" bestFit="1" customWidth="1"/>
    <col min="5085" max="5085" width="9.140625" style="3" bestFit="1" customWidth="1"/>
    <col min="5086" max="5086" width="16" style="3" bestFit="1" customWidth="1"/>
    <col min="5087" max="5087" width="9" style="3" bestFit="1" customWidth="1"/>
    <col min="5088" max="5088" width="7.85546875" style="3" bestFit="1" customWidth="1"/>
    <col min="5089" max="5089" width="11.7109375" style="3" bestFit="1" customWidth="1"/>
    <col min="5090" max="5090" width="14.28515625" style="3" customWidth="1"/>
    <col min="5091" max="5091" width="11.7109375" style="3" bestFit="1" customWidth="1"/>
    <col min="5092" max="5092" width="14.140625" style="3" bestFit="1" customWidth="1"/>
    <col min="5093" max="5093" width="16.7109375" style="3" customWidth="1"/>
    <col min="5094" max="5094" width="16.5703125" style="3" customWidth="1"/>
    <col min="5095" max="5096" width="7.85546875" style="3" bestFit="1" customWidth="1"/>
    <col min="5097" max="5097" width="8" style="3" bestFit="1" customWidth="1"/>
    <col min="5098" max="5099" width="7.85546875" style="3" bestFit="1" customWidth="1"/>
    <col min="5100" max="5100" width="9.7109375" style="3" customWidth="1"/>
    <col min="5101" max="5101" width="12.85546875" style="3" customWidth="1"/>
    <col min="5102" max="5338" width="9.140625" style="3"/>
    <col min="5339" max="5339" width="9" style="3" bestFit="1" customWidth="1"/>
    <col min="5340" max="5340" width="9.85546875" style="3" bestFit="1" customWidth="1"/>
    <col min="5341" max="5341" width="9.140625" style="3" bestFit="1" customWidth="1"/>
    <col min="5342" max="5342" width="16" style="3" bestFit="1" customWidth="1"/>
    <col min="5343" max="5343" width="9" style="3" bestFit="1" customWidth="1"/>
    <col min="5344" max="5344" width="7.85546875" style="3" bestFit="1" customWidth="1"/>
    <col min="5345" max="5345" width="11.7109375" style="3" bestFit="1" customWidth="1"/>
    <col min="5346" max="5346" width="14.28515625" style="3" customWidth="1"/>
    <col min="5347" max="5347" width="11.7109375" style="3" bestFit="1" customWidth="1"/>
    <col min="5348" max="5348" width="14.140625" style="3" bestFit="1" customWidth="1"/>
    <col min="5349" max="5349" width="16.7109375" style="3" customWidth="1"/>
    <col min="5350" max="5350" width="16.5703125" style="3" customWidth="1"/>
    <col min="5351" max="5352" width="7.85546875" style="3" bestFit="1" customWidth="1"/>
    <col min="5353" max="5353" width="8" style="3" bestFit="1" customWidth="1"/>
    <col min="5354" max="5355" width="7.85546875" style="3" bestFit="1" customWidth="1"/>
    <col min="5356" max="5356" width="9.7109375" style="3" customWidth="1"/>
    <col min="5357" max="5357" width="12.85546875" style="3" customWidth="1"/>
    <col min="5358" max="5594" width="9.140625" style="3"/>
    <col min="5595" max="5595" width="9" style="3" bestFit="1" customWidth="1"/>
    <col min="5596" max="5596" width="9.85546875" style="3" bestFit="1" customWidth="1"/>
    <col min="5597" max="5597" width="9.140625" style="3" bestFit="1" customWidth="1"/>
    <col min="5598" max="5598" width="16" style="3" bestFit="1" customWidth="1"/>
    <col min="5599" max="5599" width="9" style="3" bestFit="1" customWidth="1"/>
    <col min="5600" max="5600" width="7.85546875" style="3" bestFit="1" customWidth="1"/>
    <col min="5601" max="5601" width="11.7109375" style="3" bestFit="1" customWidth="1"/>
    <col min="5602" max="5602" width="14.28515625" style="3" customWidth="1"/>
    <col min="5603" max="5603" width="11.7109375" style="3" bestFit="1" customWidth="1"/>
    <col min="5604" max="5604" width="14.140625" style="3" bestFit="1" customWidth="1"/>
    <col min="5605" max="5605" width="16.7109375" style="3" customWidth="1"/>
    <col min="5606" max="5606" width="16.5703125" style="3" customWidth="1"/>
    <col min="5607" max="5608" width="7.85546875" style="3" bestFit="1" customWidth="1"/>
    <col min="5609" max="5609" width="8" style="3" bestFit="1" customWidth="1"/>
    <col min="5610" max="5611" width="7.85546875" style="3" bestFit="1" customWidth="1"/>
    <col min="5612" max="5612" width="9.7109375" style="3" customWidth="1"/>
    <col min="5613" max="5613" width="12.85546875" style="3" customWidth="1"/>
    <col min="5614" max="5850" width="9.140625" style="3"/>
    <col min="5851" max="5851" width="9" style="3" bestFit="1" customWidth="1"/>
    <col min="5852" max="5852" width="9.85546875" style="3" bestFit="1" customWidth="1"/>
    <col min="5853" max="5853" width="9.140625" style="3" bestFit="1" customWidth="1"/>
    <col min="5854" max="5854" width="16" style="3" bestFit="1" customWidth="1"/>
    <col min="5855" max="5855" width="9" style="3" bestFit="1" customWidth="1"/>
    <col min="5856" max="5856" width="7.85546875" style="3" bestFit="1" customWidth="1"/>
    <col min="5857" max="5857" width="11.7109375" style="3" bestFit="1" customWidth="1"/>
    <col min="5858" max="5858" width="14.28515625" style="3" customWidth="1"/>
    <col min="5859" max="5859" width="11.7109375" style="3" bestFit="1" customWidth="1"/>
    <col min="5860" max="5860" width="14.140625" style="3" bestFit="1" customWidth="1"/>
    <col min="5861" max="5861" width="16.7109375" style="3" customWidth="1"/>
    <col min="5862" max="5862" width="16.5703125" style="3" customWidth="1"/>
    <col min="5863" max="5864" width="7.85546875" style="3" bestFit="1" customWidth="1"/>
    <col min="5865" max="5865" width="8" style="3" bestFit="1" customWidth="1"/>
    <col min="5866" max="5867" width="7.85546875" style="3" bestFit="1" customWidth="1"/>
    <col min="5868" max="5868" width="9.7109375" style="3" customWidth="1"/>
    <col min="5869" max="5869" width="12.85546875" style="3" customWidth="1"/>
    <col min="5870" max="6106" width="9.140625" style="3"/>
    <col min="6107" max="6107" width="9" style="3" bestFit="1" customWidth="1"/>
    <col min="6108" max="6108" width="9.85546875" style="3" bestFit="1" customWidth="1"/>
    <col min="6109" max="6109" width="9.140625" style="3" bestFit="1" customWidth="1"/>
    <col min="6110" max="6110" width="16" style="3" bestFit="1" customWidth="1"/>
    <col min="6111" max="6111" width="9" style="3" bestFit="1" customWidth="1"/>
    <col min="6112" max="6112" width="7.85546875" style="3" bestFit="1" customWidth="1"/>
    <col min="6113" max="6113" width="11.7109375" style="3" bestFit="1" customWidth="1"/>
    <col min="6114" max="6114" width="14.28515625" style="3" customWidth="1"/>
    <col min="6115" max="6115" width="11.7109375" style="3" bestFit="1" customWidth="1"/>
    <col min="6116" max="6116" width="14.140625" style="3" bestFit="1" customWidth="1"/>
    <col min="6117" max="6117" width="16.7109375" style="3" customWidth="1"/>
    <col min="6118" max="6118" width="16.5703125" style="3" customWidth="1"/>
    <col min="6119" max="6120" width="7.85546875" style="3" bestFit="1" customWidth="1"/>
    <col min="6121" max="6121" width="8" style="3" bestFit="1" customWidth="1"/>
    <col min="6122" max="6123" width="7.85546875" style="3" bestFit="1" customWidth="1"/>
    <col min="6124" max="6124" width="9.7109375" style="3" customWidth="1"/>
    <col min="6125" max="6125" width="12.85546875" style="3" customWidth="1"/>
    <col min="6126" max="6362" width="9.140625" style="3"/>
    <col min="6363" max="6363" width="9" style="3" bestFit="1" customWidth="1"/>
    <col min="6364" max="6364" width="9.85546875" style="3" bestFit="1" customWidth="1"/>
    <col min="6365" max="6365" width="9.140625" style="3" bestFit="1" customWidth="1"/>
    <col min="6366" max="6366" width="16" style="3" bestFit="1" customWidth="1"/>
    <col min="6367" max="6367" width="9" style="3" bestFit="1" customWidth="1"/>
    <col min="6368" max="6368" width="7.85546875" style="3" bestFit="1" customWidth="1"/>
    <col min="6369" max="6369" width="11.7109375" style="3" bestFit="1" customWidth="1"/>
    <col min="6370" max="6370" width="14.28515625" style="3" customWidth="1"/>
    <col min="6371" max="6371" width="11.7109375" style="3" bestFit="1" customWidth="1"/>
    <col min="6372" max="6372" width="14.140625" style="3" bestFit="1" customWidth="1"/>
    <col min="6373" max="6373" width="16.7109375" style="3" customWidth="1"/>
    <col min="6374" max="6374" width="16.5703125" style="3" customWidth="1"/>
    <col min="6375" max="6376" width="7.85546875" style="3" bestFit="1" customWidth="1"/>
    <col min="6377" max="6377" width="8" style="3" bestFit="1" customWidth="1"/>
    <col min="6378" max="6379" width="7.85546875" style="3" bestFit="1" customWidth="1"/>
    <col min="6380" max="6380" width="9.7109375" style="3" customWidth="1"/>
    <col min="6381" max="6381" width="12.85546875" style="3" customWidth="1"/>
    <col min="6382" max="6618" width="9.140625" style="3"/>
    <col min="6619" max="6619" width="9" style="3" bestFit="1" customWidth="1"/>
    <col min="6620" max="6620" width="9.85546875" style="3" bestFit="1" customWidth="1"/>
    <col min="6621" max="6621" width="9.140625" style="3" bestFit="1" customWidth="1"/>
    <col min="6622" max="6622" width="16" style="3" bestFit="1" customWidth="1"/>
    <col min="6623" max="6623" width="9" style="3" bestFit="1" customWidth="1"/>
    <col min="6624" max="6624" width="7.85546875" style="3" bestFit="1" customWidth="1"/>
    <col min="6625" max="6625" width="11.7109375" style="3" bestFit="1" customWidth="1"/>
    <col min="6626" max="6626" width="14.28515625" style="3" customWidth="1"/>
    <col min="6627" max="6627" width="11.7109375" style="3" bestFit="1" customWidth="1"/>
    <col min="6628" max="6628" width="14.140625" style="3" bestFit="1" customWidth="1"/>
    <col min="6629" max="6629" width="16.7109375" style="3" customWidth="1"/>
    <col min="6630" max="6630" width="16.5703125" style="3" customWidth="1"/>
    <col min="6631" max="6632" width="7.85546875" style="3" bestFit="1" customWidth="1"/>
    <col min="6633" max="6633" width="8" style="3" bestFit="1" customWidth="1"/>
    <col min="6634" max="6635" width="7.85546875" style="3" bestFit="1" customWidth="1"/>
    <col min="6636" max="6636" width="9.7109375" style="3" customWidth="1"/>
    <col min="6637" max="6637" width="12.85546875" style="3" customWidth="1"/>
    <col min="6638" max="6874" width="9.140625" style="3"/>
    <col min="6875" max="6875" width="9" style="3" bestFit="1" customWidth="1"/>
    <col min="6876" max="6876" width="9.85546875" style="3" bestFit="1" customWidth="1"/>
    <col min="6877" max="6877" width="9.140625" style="3" bestFit="1" customWidth="1"/>
    <col min="6878" max="6878" width="16" style="3" bestFit="1" customWidth="1"/>
    <col min="6879" max="6879" width="9" style="3" bestFit="1" customWidth="1"/>
    <col min="6880" max="6880" width="7.85546875" style="3" bestFit="1" customWidth="1"/>
    <col min="6881" max="6881" width="11.7109375" style="3" bestFit="1" customWidth="1"/>
    <col min="6882" max="6882" width="14.28515625" style="3" customWidth="1"/>
    <col min="6883" max="6883" width="11.7109375" style="3" bestFit="1" customWidth="1"/>
    <col min="6884" max="6884" width="14.140625" style="3" bestFit="1" customWidth="1"/>
    <col min="6885" max="6885" width="16.7109375" style="3" customWidth="1"/>
    <col min="6886" max="6886" width="16.5703125" style="3" customWidth="1"/>
    <col min="6887" max="6888" width="7.85546875" style="3" bestFit="1" customWidth="1"/>
    <col min="6889" max="6889" width="8" style="3" bestFit="1" customWidth="1"/>
    <col min="6890" max="6891" width="7.85546875" style="3" bestFit="1" customWidth="1"/>
    <col min="6892" max="6892" width="9.7109375" style="3" customWidth="1"/>
    <col min="6893" max="6893" width="12.85546875" style="3" customWidth="1"/>
    <col min="6894" max="7130" width="9.140625" style="3"/>
    <col min="7131" max="7131" width="9" style="3" bestFit="1" customWidth="1"/>
    <col min="7132" max="7132" width="9.85546875" style="3" bestFit="1" customWidth="1"/>
    <col min="7133" max="7133" width="9.140625" style="3" bestFit="1" customWidth="1"/>
    <col min="7134" max="7134" width="16" style="3" bestFit="1" customWidth="1"/>
    <col min="7135" max="7135" width="9" style="3" bestFit="1" customWidth="1"/>
    <col min="7136" max="7136" width="7.85546875" style="3" bestFit="1" customWidth="1"/>
    <col min="7137" max="7137" width="11.7109375" style="3" bestFit="1" customWidth="1"/>
    <col min="7138" max="7138" width="14.28515625" style="3" customWidth="1"/>
    <col min="7139" max="7139" width="11.7109375" style="3" bestFit="1" customWidth="1"/>
    <col min="7140" max="7140" width="14.140625" style="3" bestFit="1" customWidth="1"/>
    <col min="7141" max="7141" width="16.7109375" style="3" customWidth="1"/>
    <col min="7142" max="7142" width="16.5703125" style="3" customWidth="1"/>
    <col min="7143" max="7144" width="7.85546875" style="3" bestFit="1" customWidth="1"/>
    <col min="7145" max="7145" width="8" style="3" bestFit="1" customWidth="1"/>
    <col min="7146" max="7147" width="7.85546875" style="3" bestFit="1" customWidth="1"/>
    <col min="7148" max="7148" width="9.7109375" style="3" customWidth="1"/>
    <col min="7149" max="7149" width="12.85546875" style="3" customWidth="1"/>
    <col min="7150" max="7386" width="9.140625" style="3"/>
    <col min="7387" max="7387" width="9" style="3" bestFit="1" customWidth="1"/>
    <col min="7388" max="7388" width="9.85546875" style="3" bestFit="1" customWidth="1"/>
    <col min="7389" max="7389" width="9.140625" style="3" bestFit="1" customWidth="1"/>
    <col min="7390" max="7390" width="16" style="3" bestFit="1" customWidth="1"/>
    <col min="7391" max="7391" width="9" style="3" bestFit="1" customWidth="1"/>
    <col min="7392" max="7392" width="7.85546875" style="3" bestFit="1" customWidth="1"/>
    <col min="7393" max="7393" width="11.7109375" style="3" bestFit="1" customWidth="1"/>
    <col min="7394" max="7394" width="14.28515625" style="3" customWidth="1"/>
    <col min="7395" max="7395" width="11.7109375" style="3" bestFit="1" customWidth="1"/>
    <col min="7396" max="7396" width="14.140625" style="3" bestFit="1" customWidth="1"/>
    <col min="7397" max="7397" width="16.7109375" style="3" customWidth="1"/>
    <col min="7398" max="7398" width="16.5703125" style="3" customWidth="1"/>
    <col min="7399" max="7400" width="7.85546875" style="3" bestFit="1" customWidth="1"/>
    <col min="7401" max="7401" width="8" style="3" bestFit="1" customWidth="1"/>
    <col min="7402" max="7403" width="7.85546875" style="3" bestFit="1" customWidth="1"/>
    <col min="7404" max="7404" width="9.7109375" style="3" customWidth="1"/>
    <col min="7405" max="7405" width="12.85546875" style="3" customWidth="1"/>
    <col min="7406" max="7642" width="9.140625" style="3"/>
    <col min="7643" max="7643" width="9" style="3" bestFit="1" customWidth="1"/>
    <col min="7644" max="7644" width="9.85546875" style="3" bestFit="1" customWidth="1"/>
    <col min="7645" max="7645" width="9.140625" style="3" bestFit="1" customWidth="1"/>
    <col min="7646" max="7646" width="16" style="3" bestFit="1" customWidth="1"/>
    <col min="7647" max="7647" width="9" style="3" bestFit="1" customWidth="1"/>
    <col min="7648" max="7648" width="7.85546875" style="3" bestFit="1" customWidth="1"/>
    <col min="7649" max="7649" width="11.7109375" style="3" bestFit="1" customWidth="1"/>
    <col min="7650" max="7650" width="14.28515625" style="3" customWidth="1"/>
    <col min="7651" max="7651" width="11.7109375" style="3" bestFit="1" customWidth="1"/>
    <col min="7652" max="7652" width="14.140625" style="3" bestFit="1" customWidth="1"/>
    <col min="7653" max="7653" width="16.7109375" style="3" customWidth="1"/>
    <col min="7654" max="7654" width="16.5703125" style="3" customWidth="1"/>
    <col min="7655" max="7656" width="7.85546875" style="3" bestFit="1" customWidth="1"/>
    <col min="7657" max="7657" width="8" style="3" bestFit="1" customWidth="1"/>
    <col min="7658" max="7659" width="7.85546875" style="3" bestFit="1" customWidth="1"/>
    <col min="7660" max="7660" width="9.7109375" style="3" customWidth="1"/>
    <col min="7661" max="7661" width="12.85546875" style="3" customWidth="1"/>
    <col min="7662" max="7898" width="9.140625" style="3"/>
    <col min="7899" max="7899" width="9" style="3" bestFit="1" customWidth="1"/>
    <col min="7900" max="7900" width="9.85546875" style="3" bestFit="1" customWidth="1"/>
    <col min="7901" max="7901" width="9.140625" style="3" bestFit="1" customWidth="1"/>
    <col min="7902" max="7902" width="16" style="3" bestFit="1" customWidth="1"/>
    <col min="7903" max="7903" width="9" style="3" bestFit="1" customWidth="1"/>
    <col min="7904" max="7904" width="7.85546875" style="3" bestFit="1" customWidth="1"/>
    <col min="7905" max="7905" width="11.7109375" style="3" bestFit="1" customWidth="1"/>
    <col min="7906" max="7906" width="14.28515625" style="3" customWidth="1"/>
    <col min="7907" max="7907" width="11.7109375" style="3" bestFit="1" customWidth="1"/>
    <col min="7908" max="7908" width="14.140625" style="3" bestFit="1" customWidth="1"/>
    <col min="7909" max="7909" width="16.7109375" style="3" customWidth="1"/>
    <col min="7910" max="7910" width="16.5703125" style="3" customWidth="1"/>
    <col min="7911" max="7912" width="7.85546875" style="3" bestFit="1" customWidth="1"/>
    <col min="7913" max="7913" width="8" style="3" bestFit="1" customWidth="1"/>
    <col min="7914" max="7915" width="7.85546875" style="3" bestFit="1" customWidth="1"/>
    <col min="7916" max="7916" width="9.7109375" style="3" customWidth="1"/>
    <col min="7917" max="7917" width="12.85546875" style="3" customWidth="1"/>
    <col min="7918" max="8154" width="9.140625" style="3"/>
    <col min="8155" max="8155" width="9" style="3" bestFit="1" customWidth="1"/>
    <col min="8156" max="8156" width="9.85546875" style="3" bestFit="1" customWidth="1"/>
    <col min="8157" max="8157" width="9.140625" style="3" bestFit="1" customWidth="1"/>
    <col min="8158" max="8158" width="16" style="3" bestFit="1" customWidth="1"/>
    <col min="8159" max="8159" width="9" style="3" bestFit="1" customWidth="1"/>
    <col min="8160" max="8160" width="7.85546875" style="3" bestFit="1" customWidth="1"/>
    <col min="8161" max="8161" width="11.7109375" style="3" bestFit="1" customWidth="1"/>
    <col min="8162" max="8162" width="14.28515625" style="3" customWidth="1"/>
    <col min="8163" max="8163" width="11.7109375" style="3" bestFit="1" customWidth="1"/>
    <col min="8164" max="8164" width="14.140625" style="3" bestFit="1" customWidth="1"/>
    <col min="8165" max="8165" width="16.7109375" style="3" customWidth="1"/>
    <col min="8166" max="8166" width="16.5703125" style="3" customWidth="1"/>
    <col min="8167" max="8168" width="7.85546875" style="3" bestFit="1" customWidth="1"/>
    <col min="8169" max="8169" width="8" style="3" bestFit="1" customWidth="1"/>
    <col min="8170" max="8171" width="7.85546875" style="3" bestFit="1" customWidth="1"/>
    <col min="8172" max="8172" width="9.7109375" style="3" customWidth="1"/>
    <col min="8173" max="8173" width="12.85546875" style="3" customWidth="1"/>
    <col min="8174" max="8410" width="9.140625" style="3"/>
    <col min="8411" max="8411" width="9" style="3" bestFit="1" customWidth="1"/>
    <col min="8412" max="8412" width="9.85546875" style="3" bestFit="1" customWidth="1"/>
    <col min="8413" max="8413" width="9.140625" style="3" bestFit="1" customWidth="1"/>
    <col min="8414" max="8414" width="16" style="3" bestFit="1" customWidth="1"/>
    <col min="8415" max="8415" width="9" style="3" bestFit="1" customWidth="1"/>
    <col min="8416" max="8416" width="7.85546875" style="3" bestFit="1" customWidth="1"/>
    <col min="8417" max="8417" width="11.7109375" style="3" bestFit="1" customWidth="1"/>
    <col min="8418" max="8418" width="14.28515625" style="3" customWidth="1"/>
    <col min="8419" max="8419" width="11.7109375" style="3" bestFit="1" customWidth="1"/>
    <col min="8420" max="8420" width="14.140625" style="3" bestFit="1" customWidth="1"/>
    <col min="8421" max="8421" width="16.7109375" style="3" customWidth="1"/>
    <col min="8422" max="8422" width="16.5703125" style="3" customWidth="1"/>
    <col min="8423" max="8424" width="7.85546875" style="3" bestFit="1" customWidth="1"/>
    <col min="8425" max="8425" width="8" style="3" bestFit="1" customWidth="1"/>
    <col min="8426" max="8427" width="7.85546875" style="3" bestFit="1" customWidth="1"/>
    <col min="8428" max="8428" width="9.7109375" style="3" customWidth="1"/>
    <col min="8429" max="8429" width="12.85546875" style="3" customWidth="1"/>
    <col min="8430" max="8666" width="9.140625" style="3"/>
    <col min="8667" max="8667" width="9" style="3" bestFit="1" customWidth="1"/>
    <col min="8668" max="8668" width="9.85546875" style="3" bestFit="1" customWidth="1"/>
    <col min="8669" max="8669" width="9.140625" style="3" bestFit="1" customWidth="1"/>
    <col min="8670" max="8670" width="16" style="3" bestFit="1" customWidth="1"/>
    <col min="8671" max="8671" width="9" style="3" bestFit="1" customWidth="1"/>
    <col min="8672" max="8672" width="7.85546875" style="3" bestFit="1" customWidth="1"/>
    <col min="8673" max="8673" width="11.7109375" style="3" bestFit="1" customWidth="1"/>
    <col min="8674" max="8674" width="14.28515625" style="3" customWidth="1"/>
    <col min="8675" max="8675" width="11.7109375" style="3" bestFit="1" customWidth="1"/>
    <col min="8676" max="8676" width="14.140625" style="3" bestFit="1" customWidth="1"/>
    <col min="8677" max="8677" width="16.7109375" style="3" customWidth="1"/>
    <col min="8678" max="8678" width="16.5703125" style="3" customWidth="1"/>
    <col min="8679" max="8680" width="7.85546875" style="3" bestFit="1" customWidth="1"/>
    <col min="8681" max="8681" width="8" style="3" bestFit="1" customWidth="1"/>
    <col min="8682" max="8683" width="7.85546875" style="3" bestFit="1" customWidth="1"/>
    <col min="8684" max="8684" width="9.7109375" style="3" customWidth="1"/>
    <col min="8685" max="8685" width="12.85546875" style="3" customWidth="1"/>
    <col min="8686" max="8922" width="9.140625" style="3"/>
    <col min="8923" max="8923" width="9" style="3" bestFit="1" customWidth="1"/>
    <col min="8924" max="8924" width="9.85546875" style="3" bestFit="1" customWidth="1"/>
    <col min="8925" max="8925" width="9.140625" style="3" bestFit="1" customWidth="1"/>
    <col min="8926" max="8926" width="16" style="3" bestFit="1" customWidth="1"/>
    <col min="8927" max="8927" width="9" style="3" bestFit="1" customWidth="1"/>
    <col min="8928" max="8928" width="7.85546875" style="3" bestFit="1" customWidth="1"/>
    <col min="8929" max="8929" width="11.7109375" style="3" bestFit="1" customWidth="1"/>
    <col min="8930" max="8930" width="14.28515625" style="3" customWidth="1"/>
    <col min="8931" max="8931" width="11.7109375" style="3" bestFit="1" customWidth="1"/>
    <col min="8932" max="8932" width="14.140625" style="3" bestFit="1" customWidth="1"/>
    <col min="8933" max="8933" width="16.7109375" style="3" customWidth="1"/>
    <col min="8934" max="8934" width="16.5703125" style="3" customWidth="1"/>
    <col min="8935" max="8936" width="7.85546875" style="3" bestFit="1" customWidth="1"/>
    <col min="8937" max="8937" width="8" style="3" bestFit="1" customWidth="1"/>
    <col min="8938" max="8939" width="7.85546875" style="3" bestFit="1" customWidth="1"/>
    <col min="8940" max="8940" width="9.7109375" style="3" customWidth="1"/>
    <col min="8941" max="8941" width="12.85546875" style="3" customWidth="1"/>
    <col min="8942" max="9178" width="9.140625" style="3"/>
    <col min="9179" max="9179" width="9" style="3" bestFit="1" customWidth="1"/>
    <col min="9180" max="9180" width="9.85546875" style="3" bestFit="1" customWidth="1"/>
    <col min="9181" max="9181" width="9.140625" style="3" bestFit="1" customWidth="1"/>
    <col min="9182" max="9182" width="16" style="3" bestFit="1" customWidth="1"/>
    <col min="9183" max="9183" width="9" style="3" bestFit="1" customWidth="1"/>
    <col min="9184" max="9184" width="7.85546875" style="3" bestFit="1" customWidth="1"/>
    <col min="9185" max="9185" width="11.7109375" style="3" bestFit="1" customWidth="1"/>
    <col min="9186" max="9186" width="14.28515625" style="3" customWidth="1"/>
    <col min="9187" max="9187" width="11.7109375" style="3" bestFit="1" customWidth="1"/>
    <col min="9188" max="9188" width="14.140625" style="3" bestFit="1" customWidth="1"/>
    <col min="9189" max="9189" width="16.7109375" style="3" customWidth="1"/>
    <col min="9190" max="9190" width="16.5703125" style="3" customWidth="1"/>
    <col min="9191" max="9192" width="7.85546875" style="3" bestFit="1" customWidth="1"/>
    <col min="9193" max="9193" width="8" style="3" bestFit="1" customWidth="1"/>
    <col min="9194" max="9195" width="7.85546875" style="3" bestFit="1" customWidth="1"/>
    <col min="9196" max="9196" width="9.7109375" style="3" customWidth="1"/>
    <col min="9197" max="9197" width="12.85546875" style="3" customWidth="1"/>
    <col min="9198" max="9434" width="9.140625" style="3"/>
    <col min="9435" max="9435" width="9" style="3" bestFit="1" customWidth="1"/>
    <col min="9436" max="9436" width="9.85546875" style="3" bestFit="1" customWidth="1"/>
    <col min="9437" max="9437" width="9.140625" style="3" bestFit="1" customWidth="1"/>
    <col min="9438" max="9438" width="16" style="3" bestFit="1" customWidth="1"/>
    <col min="9439" max="9439" width="9" style="3" bestFit="1" customWidth="1"/>
    <col min="9440" max="9440" width="7.85546875" style="3" bestFit="1" customWidth="1"/>
    <col min="9441" max="9441" width="11.7109375" style="3" bestFit="1" customWidth="1"/>
    <col min="9442" max="9442" width="14.28515625" style="3" customWidth="1"/>
    <col min="9443" max="9443" width="11.7109375" style="3" bestFit="1" customWidth="1"/>
    <col min="9444" max="9444" width="14.140625" style="3" bestFit="1" customWidth="1"/>
    <col min="9445" max="9445" width="16.7109375" style="3" customWidth="1"/>
    <col min="9446" max="9446" width="16.5703125" style="3" customWidth="1"/>
    <col min="9447" max="9448" width="7.85546875" style="3" bestFit="1" customWidth="1"/>
    <col min="9449" max="9449" width="8" style="3" bestFit="1" customWidth="1"/>
    <col min="9450" max="9451" width="7.85546875" style="3" bestFit="1" customWidth="1"/>
    <col min="9452" max="9452" width="9.7109375" style="3" customWidth="1"/>
    <col min="9453" max="9453" width="12.85546875" style="3" customWidth="1"/>
    <col min="9454" max="9690" width="9.140625" style="3"/>
    <col min="9691" max="9691" width="9" style="3" bestFit="1" customWidth="1"/>
    <col min="9692" max="9692" width="9.85546875" style="3" bestFit="1" customWidth="1"/>
    <col min="9693" max="9693" width="9.140625" style="3" bestFit="1" customWidth="1"/>
    <col min="9694" max="9694" width="16" style="3" bestFit="1" customWidth="1"/>
    <col min="9695" max="9695" width="9" style="3" bestFit="1" customWidth="1"/>
    <col min="9696" max="9696" width="7.85546875" style="3" bestFit="1" customWidth="1"/>
    <col min="9697" max="9697" width="11.7109375" style="3" bestFit="1" customWidth="1"/>
    <col min="9698" max="9698" width="14.28515625" style="3" customWidth="1"/>
    <col min="9699" max="9699" width="11.7109375" style="3" bestFit="1" customWidth="1"/>
    <col min="9700" max="9700" width="14.140625" style="3" bestFit="1" customWidth="1"/>
    <col min="9701" max="9701" width="16.7109375" style="3" customWidth="1"/>
    <col min="9702" max="9702" width="16.5703125" style="3" customWidth="1"/>
    <col min="9703" max="9704" width="7.85546875" style="3" bestFit="1" customWidth="1"/>
    <col min="9705" max="9705" width="8" style="3" bestFit="1" customWidth="1"/>
    <col min="9706" max="9707" width="7.85546875" style="3" bestFit="1" customWidth="1"/>
    <col min="9708" max="9708" width="9.7109375" style="3" customWidth="1"/>
    <col min="9709" max="9709" width="12.85546875" style="3" customWidth="1"/>
    <col min="9710" max="9946" width="9.140625" style="3"/>
    <col min="9947" max="9947" width="9" style="3" bestFit="1" customWidth="1"/>
    <col min="9948" max="9948" width="9.85546875" style="3" bestFit="1" customWidth="1"/>
    <col min="9949" max="9949" width="9.140625" style="3" bestFit="1" customWidth="1"/>
    <col min="9950" max="9950" width="16" style="3" bestFit="1" customWidth="1"/>
    <col min="9951" max="9951" width="9" style="3" bestFit="1" customWidth="1"/>
    <col min="9952" max="9952" width="7.85546875" style="3" bestFit="1" customWidth="1"/>
    <col min="9953" max="9953" width="11.7109375" style="3" bestFit="1" customWidth="1"/>
    <col min="9954" max="9954" width="14.28515625" style="3" customWidth="1"/>
    <col min="9955" max="9955" width="11.7109375" style="3" bestFit="1" customWidth="1"/>
    <col min="9956" max="9956" width="14.140625" style="3" bestFit="1" customWidth="1"/>
    <col min="9957" max="9957" width="16.7109375" style="3" customWidth="1"/>
    <col min="9958" max="9958" width="16.5703125" style="3" customWidth="1"/>
    <col min="9959" max="9960" width="7.85546875" style="3" bestFit="1" customWidth="1"/>
    <col min="9961" max="9961" width="8" style="3" bestFit="1" customWidth="1"/>
    <col min="9962" max="9963" width="7.85546875" style="3" bestFit="1" customWidth="1"/>
    <col min="9964" max="9964" width="9.7109375" style="3" customWidth="1"/>
    <col min="9965" max="9965" width="12.85546875" style="3" customWidth="1"/>
    <col min="9966" max="10202" width="9.140625" style="3"/>
    <col min="10203" max="10203" width="9" style="3" bestFit="1" customWidth="1"/>
    <col min="10204" max="10204" width="9.85546875" style="3" bestFit="1" customWidth="1"/>
    <col min="10205" max="10205" width="9.140625" style="3" bestFit="1" customWidth="1"/>
    <col min="10206" max="10206" width="16" style="3" bestFit="1" customWidth="1"/>
    <col min="10207" max="10207" width="9" style="3" bestFit="1" customWidth="1"/>
    <col min="10208" max="10208" width="7.85546875" style="3" bestFit="1" customWidth="1"/>
    <col min="10209" max="10209" width="11.7109375" style="3" bestFit="1" customWidth="1"/>
    <col min="10210" max="10210" width="14.28515625" style="3" customWidth="1"/>
    <col min="10211" max="10211" width="11.7109375" style="3" bestFit="1" customWidth="1"/>
    <col min="10212" max="10212" width="14.140625" style="3" bestFit="1" customWidth="1"/>
    <col min="10213" max="10213" width="16.7109375" style="3" customWidth="1"/>
    <col min="10214" max="10214" width="16.5703125" style="3" customWidth="1"/>
    <col min="10215" max="10216" width="7.85546875" style="3" bestFit="1" customWidth="1"/>
    <col min="10217" max="10217" width="8" style="3" bestFit="1" customWidth="1"/>
    <col min="10218" max="10219" width="7.85546875" style="3" bestFit="1" customWidth="1"/>
    <col min="10220" max="10220" width="9.7109375" style="3" customWidth="1"/>
    <col min="10221" max="10221" width="12.85546875" style="3" customWidth="1"/>
    <col min="10222" max="10458" width="9.140625" style="3"/>
    <col min="10459" max="10459" width="9" style="3" bestFit="1" customWidth="1"/>
    <col min="10460" max="10460" width="9.85546875" style="3" bestFit="1" customWidth="1"/>
    <col min="10461" max="10461" width="9.140625" style="3" bestFit="1" customWidth="1"/>
    <col min="10462" max="10462" width="16" style="3" bestFit="1" customWidth="1"/>
    <col min="10463" max="10463" width="9" style="3" bestFit="1" customWidth="1"/>
    <col min="10464" max="10464" width="7.85546875" style="3" bestFit="1" customWidth="1"/>
    <col min="10465" max="10465" width="11.7109375" style="3" bestFit="1" customWidth="1"/>
    <col min="10466" max="10466" width="14.28515625" style="3" customWidth="1"/>
    <col min="10467" max="10467" width="11.7109375" style="3" bestFit="1" customWidth="1"/>
    <col min="10468" max="10468" width="14.140625" style="3" bestFit="1" customWidth="1"/>
    <col min="10469" max="10469" width="16.7109375" style="3" customWidth="1"/>
    <col min="10470" max="10470" width="16.5703125" style="3" customWidth="1"/>
    <col min="10471" max="10472" width="7.85546875" style="3" bestFit="1" customWidth="1"/>
    <col min="10473" max="10473" width="8" style="3" bestFit="1" customWidth="1"/>
    <col min="10474" max="10475" width="7.85546875" style="3" bestFit="1" customWidth="1"/>
    <col min="10476" max="10476" width="9.7109375" style="3" customWidth="1"/>
    <col min="10477" max="10477" width="12.85546875" style="3" customWidth="1"/>
    <col min="10478" max="10714" width="9.140625" style="3"/>
    <col min="10715" max="10715" width="9" style="3" bestFit="1" customWidth="1"/>
    <col min="10716" max="10716" width="9.85546875" style="3" bestFit="1" customWidth="1"/>
    <col min="10717" max="10717" width="9.140625" style="3" bestFit="1" customWidth="1"/>
    <col min="10718" max="10718" width="16" style="3" bestFit="1" customWidth="1"/>
    <col min="10719" max="10719" width="9" style="3" bestFit="1" customWidth="1"/>
    <col min="10720" max="10720" width="7.85546875" style="3" bestFit="1" customWidth="1"/>
    <col min="10721" max="10721" width="11.7109375" style="3" bestFit="1" customWidth="1"/>
    <col min="10722" max="10722" width="14.28515625" style="3" customWidth="1"/>
    <col min="10723" max="10723" width="11.7109375" style="3" bestFit="1" customWidth="1"/>
    <col min="10724" max="10724" width="14.140625" style="3" bestFit="1" customWidth="1"/>
    <col min="10725" max="10725" width="16.7109375" style="3" customWidth="1"/>
    <col min="10726" max="10726" width="16.5703125" style="3" customWidth="1"/>
    <col min="10727" max="10728" width="7.85546875" style="3" bestFit="1" customWidth="1"/>
    <col min="10729" max="10729" width="8" style="3" bestFit="1" customWidth="1"/>
    <col min="10730" max="10731" width="7.85546875" style="3" bestFit="1" customWidth="1"/>
    <col min="10732" max="10732" width="9.7109375" style="3" customWidth="1"/>
    <col min="10733" max="10733" width="12.85546875" style="3" customWidth="1"/>
    <col min="10734" max="10970" width="9.140625" style="3"/>
    <col min="10971" max="10971" width="9" style="3" bestFit="1" customWidth="1"/>
    <col min="10972" max="10972" width="9.85546875" style="3" bestFit="1" customWidth="1"/>
    <col min="10973" max="10973" width="9.140625" style="3" bestFit="1" customWidth="1"/>
    <col min="10974" max="10974" width="16" style="3" bestFit="1" customWidth="1"/>
    <col min="10975" max="10975" width="9" style="3" bestFit="1" customWidth="1"/>
    <col min="10976" max="10976" width="7.85546875" style="3" bestFit="1" customWidth="1"/>
    <col min="10977" max="10977" width="11.7109375" style="3" bestFit="1" customWidth="1"/>
    <col min="10978" max="10978" width="14.28515625" style="3" customWidth="1"/>
    <col min="10979" max="10979" width="11.7109375" style="3" bestFit="1" customWidth="1"/>
    <col min="10980" max="10980" width="14.140625" style="3" bestFit="1" customWidth="1"/>
    <col min="10981" max="10981" width="16.7109375" style="3" customWidth="1"/>
    <col min="10982" max="10982" width="16.5703125" style="3" customWidth="1"/>
    <col min="10983" max="10984" width="7.85546875" style="3" bestFit="1" customWidth="1"/>
    <col min="10985" max="10985" width="8" style="3" bestFit="1" customWidth="1"/>
    <col min="10986" max="10987" width="7.85546875" style="3" bestFit="1" customWidth="1"/>
    <col min="10988" max="10988" width="9.7109375" style="3" customWidth="1"/>
    <col min="10989" max="10989" width="12.85546875" style="3" customWidth="1"/>
    <col min="10990" max="11226" width="9.140625" style="3"/>
    <col min="11227" max="11227" width="9" style="3" bestFit="1" customWidth="1"/>
    <col min="11228" max="11228" width="9.85546875" style="3" bestFit="1" customWidth="1"/>
    <col min="11229" max="11229" width="9.140625" style="3" bestFit="1" customWidth="1"/>
    <col min="11230" max="11230" width="16" style="3" bestFit="1" customWidth="1"/>
    <col min="11231" max="11231" width="9" style="3" bestFit="1" customWidth="1"/>
    <col min="11232" max="11232" width="7.85546875" style="3" bestFit="1" customWidth="1"/>
    <col min="11233" max="11233" width="11.7109375" style="3" bestFit="1" customWidth="1"/>
    <col min="11234" max="11234" width="14.28515625" style="3" customWidth="1"/>
    <col min="11235" max="11235" width="11.7109375" style="3" bestFit="1" customWidth="1"/>
    <col min="11236" max="11236" width="14.140625" style="3" bestFit="1" customWidth="1"/>
    <col min="11237" max="11237" width="16.7109375" style="3" customWidth="1"/>
    <col min="11238" max="11238" width="16.5703125" style="3" customWidth="1"/>
    <col min="11239" max="11240" width="7.85546875" style="3" bestFit="1" customWidth="1"/>
    <col min="11241" max="11241" width="8" style="3" bestFit="1" customWidth="1"/>
    <col min="11242" max="11243" width="7.85546875" style="3" bestFit="1" customWidth="1"/>
    <col min="11244" max="11244" width="9.7109375" style="3" customWidth="1"/>
    <col min="11245" max="11245" width="12.85546875" style="3" customWidth="1"/>
    <col min="11246" max="11482" width="9.140625" style="3"/>
    <col min="11483" max="11483" width="9" style="3" bestFit="1" customWidth="1"/>
    <col min="11484" max="11484" width="9.85546875" style="3" bestFit="1" customWidth="1"/>
    <col min="11485" max="11485" width="9.140625" style="3" bestFit="1" customWidth="1"/>
    <col min="11486" max="11486" width="16" style="3" bestFit="1" customWidth="1"/>
    <col min="11487" max="11487" width="9" style="3" bestFit="1" customWidth="1"/>
    <col min="11488" max="11488" width="7.85546875" style="3" bestFit="1" customWidth="1"/>
    <col min="11489" max="11489" width="11.7109375" style="3" bestFit="1" customWidth="1"/>
    <col min="11490" max="11490" width="14.28515625" style="3" customWidth="1"/>
    <col min="11491" max="11491" width="11.7109375" style="3" bestFit="1" customWidth="1"/>
    <col min="11492" max="11492" width="14.140625" style="3" bestFit="1" customWidth="1"/>
    <col min="11493" max="11493" width="16.7109375" style="3" customWidth="1"/>
    <col min="11494" max="11494" width="16.5703125" style="3" customWidth="1"/>
    <col min="11495" max="11496" width="7.85546875" style="3" bestFit="1" customWidth="1"/>
    <col min="11497" max="11497" width="8" style="3" bestFit="1" customWidth="1"/>
    <col min="11498" max="11499" width="7.85546875" style="3" bestFit="1" customWidth="1"/>
    <col min="11500" max="11500" width="9.7109375" style="3" customWidth="1"/>
    <col min="11501" max="11501" width="12.85546875" style="3" customWidth="1"/>
    <col min="11502" max="11738" width="9.140625" style="3"/>
    <col min="11739" max="11739" width="9" style="3" bestFit="1" customWidth="1"/>
    <col min="11740" max="11740" width="9.85546875" style="3" bestFit="1" customWidth="1"/>
    <col min="11741" max="11741" width="9.140625" style="3" bestFit="1" customWidth="1"/>
    <col min="11742" max="11742" width="16" style="3" bestFit="1" customWidth="1"/>
    <col min="11743" max="11743" width="9" style="3" bestFit="1" customWidth="1"/>
    <col min="11744" max="11744" width="7.85546875" style="3" bestFit="1" customWidth="1"/>
    <col min="11745" max="11745" width="11.7109375" style="3" bestFit="1" customWidth="1"/>
    <col min="11746" max="11746" width="14.28515625" style="3" customWidth="1"/>
    <col min="11747" max="11747" width="11.7109375" style="3" bestFit="1" customWidth="1"/>
    <col min="11748" max="11748" width="14.140625" style="3" bestFit="1" customWidth="1"/>
    <col min="11749" max="11749" width="16.7109375" style="3" customWidth="1"/>
    <col min="11750" max="11750" width="16.5703125" style="3" customWidth="1"/>
    <col min="11751" max="11752" width="7.85546875" style="3" bestFit="1" customWidth="1"/>
    <col min="11753" max="11753" width="8" style="3" bestFit="1" customWidth="1"/>
    <col min="11754" max="11755" width="7.85546875" style="3" bestFit="1" customWidth="1"/>
    <col min="11756" max="11756" width="9.7109375" style="3" customWidth="1"/>
    <col min="11757" max="11757" width="12.85546875" style="3" customWidth="1"/>
    <col min="11758" max="11994" width="9.140625" style="3"/>
    <col min="11995" max="11995" width="9" style="3" bestFit="1" customWidth="1"/>
    <col min="11996" max="11996" width="9.85546875" style="3" bestFit="1" customWidth="1"/>
    <col min="11997" max="11997" width="9.140625" style="3" bestFit="1" customWidth="1"/>
    <col min="11998" max="11998" width="16" style="3" bestFit="1" customWidth="1"/>
    <col min="11999" max="11999" width="9" style="3" bestFit="1" customWidth="1"/>
    <col min="12000" max="12000" width="7.85546875" style="3" bestFit="1" customWidth="1"/>
    <col min="12001" max="12001" width="11.7109375" style="3" bestFit="1" customWidth="1"/>
    <col min="12002" max="12002" width="14.28515625" style="3" customWidth="1"/>
    <col min="12003" max="12003" width="11.7109375" style="3" bestFit="1" customWidth="1"/>
    <col min="12004" max="12004" width="14.140625" style="3" bestFit="1" customWidth="1"/>
    <col min="12005" max="12005" width="16.7109375" style="3" customWidth="1"/>
    <col min="12006" max="12006" width="16.5703125" style="3" customWidth="1"/>
    <col min="12007" max="12008" width="7.85546875" style="3" bestFit="1" customWidth="1"/>
    <col min="12009" max="12009" width="8" style="3" bestFit="1" customWidth="1"/>
    <col min="12010" max="12011" width="7.85546875" style="3" bestFit="1" customWidth="1"/>
    <col min="12012" max="12012" width="9.7109375" style="3" customWidth="1"/>
    <col min="12013" max="12013" width="12.85546875" style="3" customWidth="1"/>
    <col min="12014" max="12250" width="9.140625" style="3"/>
    <col min="12251" max="12251" width="9" style="3" bestFit="1" customWidth="1"/>
    <col min="12252" max="12252" width="9.85546875" style="3" bestFit="1" customWidth="1"/>
    <col min="12253" max="12253" width="9.140625" style="3" bestFit="1" customWidth="1"/>
    <col min="12254" max="12254" width="16" style="3" bestFit="1" customWidth="1"/>
    <col min="12255" max="12255" width="9" style="3" bestFit="1" customWidth="1"/>
    <col min="12256" max="12256" width="7.85546875" style="3" bestFit="1" customWidth="1"/>
    <col min="12257" max="12257" width="11.7109375" style="3" bestFit="1" customWidth="1"/>
    <col min="12258" max="12258" width="14.28515625" style="3" customWidth="1"/>
    <col min="12259" max="12259" width="11.7109375" style="3" bestFit="1" customWidth="1"/>
    <col min="12260" max="12260" width="14.140625" style="3" bestFit="1" customWidth="1"/>
    <col min="12261" max="12261" width="16.7109375" style="3" customWidth="1"/>
    <col min="12262" max="12262" width="16.5703125" style="3" customWidth="1"/>
    <col min="12263" max="12264" width="7.85546875" style="3" bestFit="1" customWidth="1"/>
    <col min="12265" max="12265" width="8" style="3" bestFit="1" customWidth="1"/>
    <col min="12266" max="12267" width="7.85546875" style="3" bestFit="1" customWidth="1"/>
    <col min="12268" max="12268" width="9.7109375" style="3" customWidth="1"/>
    <col min="12269" max="12269" width="12.85546875" style="3" customWidth="1"/>
    <col min="12270" max="12506" width="9.140625" style="3"/>
    <col min="12507" max="12507" width="9" style="3" bestFit="1" customWidth="1"/>
    <col min="12508" max="12508" width="9.85546875" style="3" bestFit="1" customWidth="1"/>
    <col min="12509" max="12509" width="9.140625" style="3" bestFit="1" customWidth="1"/>
    <col min="12510" max="12510" width="16" style="3" bestFit="1" customWidth="1"/>
    <col min="12511" max="12511" width="9" style="3" bestFit="1" customWidth="1"/>
    <col min="12512" max="12512" width="7.85546875" style="3" bestFit="1" customWidth="1"/>
    <col min="12513" max="12513" width="11.7109375" style="3" bestFit="1" customWidth="1"/>
    <col min="12514" max="12514" width="14.28515625" style="3" customWidth="1"/>
    <col min="12515" max="12515" width="11.7109375" style="3" bestFit="1" customWidth="1"/>
    <col min="12516" max="12516" width="14.140625" style="3" bestFit="1" customWidth="1"/>
    <col min="12517" max="12517" width="16.7109375" style="3" customWidth="1"/>
    <col min="12518" max="12518" width="16.5703125" style="3" customWidth="1"/>
    <col min="12519" max="12520" width="7.85546875" style="3" bestFit="1" customWidth="1"/>
    <col min="12521" max="12521" width="8" style="3" bestFit="1" customWidth="1"/>
    <col min="12522" max="12523" width="7.85546875" style="3" bestFit="1" customWidth="1"/>
    <col min="12524" max="12524" width="9.7109375" style="3" customWidth="1"/>
    <col min="12525" max="12525" width="12.85546875" style="3" customWidth="1"/>
    <col min="12526" max="12762" width="9.140625" style="3"/>
    <col min="12763" max="12763" width="9" style="3" bestFit="1" customWidth="1"/>
    <col min="12764" max="12764" width="9.85546875" style="3" bestFit="1" customWidth="1"/>
    <col min="12765" max="12765" width="9.140625" style="3" bestFit="1" customWidth="1"/>
    <col min="12766" max="12766" width="16" style="3" bestFit="1" customWidth="1"/>
    <col min="12767" max="12767" width="9" style="3" bestFit="1" customWidth="1"/>
    <col min="12768" max="12768" width="7.85546875" style="3" bestFit="1" customWidth="1"/>
    <col min="12769" max="12769" width="11.7109375" style="3" bestFit="1" customWidth="1"/>
    <col min="12770" max="12770" width="14.28515625" style="3" customWidth="1"/>
    <col min="12771" max="12771" width="11.7109375" style="3" bestFit="1" customWidth="1"/>
    <col min="12772" max="12772" width="14.140625" style="3" bestFit="1" customWidth="1"/>
    <col min="12773" max="12773" width="16.7109375" style="3" customWidth="1"/>
    <col min="12774" max="12774" width="16.5703125" style="3" customWidth="1"/>
    <col min="12775" max="12776" width="7.85546875" style="3" bestFit="1" customWidth="1"/>
    <col min="12777" max="12777" width="8" style="3" bestFit="1" customWidth="1"/>
    <col min="12778" max="12779" width="7.85546875" style="3" bestFit="1" customWidth="1"/>
    <col min="12780" max="12780" width="9.7109375" style="3" customWidth="1"/>
    <col min="12781" max="12781" width="12.85546875" style="3" customWidth="1"/>
    <col min="12782" max="13018" width="9.140625" style="3"/>
    <col min="13019" max="13019" width="9" style="3" bestFit="1" customWidth="1"/>
    <col min="13020" max="13020" width="9.85546875" style="3" bestFit="1" customWidth="1"/>
    <col min="13021" max="13021" width="9.140625" style="3" bestFit="1" customWidth="1"/>
    <col min="13022" max="13022" width="16" style="3" bestFit="1" customWidth="1"/>
    <col min="13023" max="13023" width="9" style="3" bestFit="1" customWidth="1"/>
    <col min="13024" max="13024" width="7.85546875" style="3" bestFit="1" customWidth="1"/>
    <col min="13025" max="13025" width="11.7109375" style="3" bestFit="1" customWidth="1"/>
    <col min="13026" max="13026" width="14.28515625" style="3" customWidth="1"/>
    <col min="13027" max="13027" width="11.7109375" style="3" bestFit="1" customWidth="1"/>
    <col min="13028" max="13028" width="14.140625" style="3" bestFit="1" customWidth="1"/>
    <col min="13029" max="13029" width="16.7109375" style="3" customWidth="1"/>
    <col min="13030" max="13030" width="16.5703125" style="3" customWidth="1"/>
    <col min="13031" max="13032" width="7.85546875" style="3" bestFit="1" customWidth="1"/>
    <col min="13033" max="13033" width="8" style="3" bestFit="1" customWidth="1"/>
    <col min="13034" max="13035" width="7.85546875" style="3" bestFit="1" customWidth="1"/>
    <col min="13036" max="13036" width="9.7109375" style="3" customWidth="1"/>
    <col min="13037" max="13037" width="12.85546875" style="3" customWidth="1"/>
    <col min="13038" max="13274" width="9.140625" style="3"/>
    <col min="13275" max="13275" width="9" style="3" bestFit="1" customWidth="1"/>
    <col min="13276" max="13276" width="9.85546875" style="3" bestFit="1" customWidth="1"/>
    <col min="13277" max="13277" width="9.140625" style="3" bestFit="1" customWidth="1"/>
    <col min="13278" max="13278" width="16" style="3" bestFit="1" customWidth="1"/>
    <col min="13279" max="13279" width="9" style="3" bestFit="1" customWidth="1"/>
    <col min="13280" max="13280" width="7.85546875" style="3" bestFit="1" customWidth="1"/>
    <col min="13281" max="13281" width="11.7109375" style="3" bestFit="1" customWidth="1"/>
    <col min="13282" max="13282" width="14.28515625" style="3" customWidth="1"/>
    <col min="13283" max="13283" width="11.7109375" style="3" bestFit="1" customWidth="1"/>
    <col min="13284" max="13284" width="14.140625" style="3" bestFit="1" customWidth="1"/>
    <col min="13285" max="13285" width="16.7109375" style="3" customWidth="1"/>
    <col min="13286" max="13286" width="16.5703125" style="3" customWidth="1"/>
    <col min="13287" max="13288" width="7.85546875" style="3" bestFit="1" customWidth="1"/>
    <col min="13289" max="13289" width="8" style="3" bestFit="1" customWidth="1"/>
    <col min="13290" max="13291" width="7.85546875" style="3" bestFit="1" customWidth="1"/>
    <col min="13292" max="13292" width="9.7109375" style="3" customWidth="1"/>
    <col min="13293" max="13293" width="12.85546875" style="3" customWidth="1"/>
    <col min="13294" max="13530" width="9.140625" style="3"/>
    <col min="13531" max="13531" width="9" style="3" bestFit="1" customWidth="1"/>
    <col min="13532" max="13532" width="9.85546875" style="3" bestFit="1" customWidth="1"/>
    <col min="13533" max="13533" width="9.140625" style="3" bestFit="1" customWidth="1"/>
    <col min="13534" max="13534" width="16" style="3" bestFit="1" customWidth="1"/>
    <col min="13535" max="13535" width="9" style="3" bestFit="1" customWidth="1"/>
    <col min="13536" max="13536" width="7.85546875" style="3" bestFit="1" customWidth="1"/>
    <col min="13537" max="13537" width="11.7109375" style="3" bestFit="1" customWidth="1"/>
    <col min="13538" max="13538" width="14.28515625" style="3" customWidth="1"/>
    <col min="13539" max="13539" width="11.7109375" style="3" bestFit="1" customWidth="1"/>
    <col min="13540" max="13540" width="14.140625" style="3" bestFit="1" customWidth="1"/>
    <col min="13541" max="13541" width="16.7109375" style="3" customWidth="1"/>
    <col min="13542" max="13542" width="16.5703125" style="3" customWidth="1"/>
    <col min="13543" max="13544" width="7.85546875" style="3" bestFit="1" customWidth="1"/>
    <col min="13545" max="13545" width="8" style="3" bestFit="1" customWidth="1"/>
    <col min="13546" max="13547" width="7.85546875" style="3" bestFit="1" customWidth="1"/>
    <col min="13548" max="13548" width="9.7109375" style="3" customWidth="1"/>
    <col min="13549" max="13549" width="12.85546875" style="3" customWidth="1"/>
    <col min="13550" max="13786" width="9.140625" style="3"/>
    <col min="13787" max="13787" width="9" style="3" bestFit="1" customWidth="1"/>
    <col min="13788" max="13788" width="9.85546875" style="3" bestFit="1" customWidth="1"/>
    <col min="13789" max="13789" width="9.140625" style="3" bestFit="1" customWidth="1"/>
    <col min="13790" max="13790" width="16" style="3" bestFit="1" customWidth="1"/>
    <col min="13791" max="13791" width="9" style="3" bestFit="1" customWidth="1"/>
    <col min="13792" max="13792" width="7.85546875" style="3" bestFit="1" customWidth="1"/>
    <col min="13793" max="13793" width="11.7109375" style="3" bestFit="1" customWidth="1"/>
    <col min="13794" max="13794" width="14.28515625" style="3" customWidth="1"/>
    <col min="13795" max="13795" width="11.7109375" style="3" bestFit="1" customWidth="1"/>
    <col min="13796" max="13796" width="14.140625" style="3" bestFit="1" customWidth="1"/>
    <col min="13797" max="13797" width="16.7109375" style="3" customWidth="1"/>
    <col min="13798" max="13798" width="16.5703125" style="3" customWidth="1"/>
    <col min="13799" max="13800" width="7.85546875" style="3" bestFit="1" customWidth="1"/>
    <col min="13801" max="13801" width="8" style="3" bestFit="1" customWidth="1"/>
    <col min="13802" max="13803" width="7.85546875" style="3" bestFit="1" customWidth="1"/>
    <col min="13804" max="13804" width="9.7109375" style="3" customWidth="1"/>
    <col min="13805" max="13805" width="12.85546875" style="3" customWidth="1"/>
    <col min="13806" max="14042" width="9.140625" style="3"/>
    <col min="14043" max="14043" width="9" style="3" bestFit="1" customWidth="1"/>
    <col min="14044" max="14044" width="9.85546875" style="3" bestFit="1" customWidth="1"/>
    <col min="14045" max="14045" width="9.140625" style="3" bestFit="1" customWidth="1"/>
    <col min="14046" max="14046" width="16" style="3" bestFit="1" customWidth="1"/>
    <col min="14047" max="14047" width="9" style="3" bestFit="1" customWidth="1"/>
    <col min="14048" max="14048" width="7.85546875" style="3" bestFit="1" customWidth="1"/>
    <col min="14049" max="14049" width="11.7109375" style="3" bestFit="1" customWidth="1"/>
    <col min="14050" max="14050" width="14.28515625" style="3" customWidth="1"/>
    <col min="14051" max="14051" width="11.7109375" style="3" bestFit="1" customWidth="1"/>
    <col min="14052" max="14052" width="14.140625" style="3" bestFit="1" customWidth="1"/>
    <col min="14053" max="14053" width="16.7109375" style="3" customWidth="1"/>
    <col min="14054" max="14054" width="16.5703125" style="3" customWidth="1"/>
    <col min="14055" max="14056" width="7.85546875" style="3" bestFit="1" customWidth="1"/>
    <col min="14057" max="14057" width="8" style="3" bestFit="1" customWidth="1"/>
    <col min="14058" max="14059" width="7.85546875" style="3" bestFit="1" customWidth="1"/>
    <col min="14060" max="14060" width="9.7109375" style="3" customWidth="1"/>
    <col min="14061" max="14061" width="12.85546875" style="3" customWidth="1"/>
    <col min="14062" max="14298" width="9.140625" style="3"/>
    <col min="14299" max="14299" width="9" style="3" bestFit="1" customWidth="1"/>
    <col min="14300" max="14300" width="9.85546875" style="3" bestFit="1" customWidth="1"/>
    <col min="14301" max="14301" width="9.140625" style="3" bestFit="1" customWidth="1"/>
    <col min="14302" max="14302" width="16" style="3" bestFit="1" customWidth="1"/>
    <col min="14303" max="14303" width="9" style="3" bestFit="1" customWidth="1"/>
    <col min="14304" max="14304" width="7.85546875" style="3" bestFit="1" customWidth="1"/>
    <col min="14305" max="14305" width="11.7109375" style="3" bestFit="1" customWidth="1"/>
    <col min="14306" max="14306" width="14.28515625" style="3" customWidth="1"/>
    <col min="14307" max="14307" width="11.7109375" style="3" bestFit="1" customWidth="1"/>
    <col min="14308" max="14308" width="14.140625" style="3" bestFit="1" customWidth="1"/>
    <col min="14309" max="14309" width="16.7109375" style="3" customWidth="1"/>
    <col min="14310" max="14310" width="16.5703125" style="3" customWidth="1"/>
    <col min="14311" max="14312" width="7.85546875" style="3" bestFit="1" customWidth="1"/>
    <col min="14313" max="14313" width="8" style="3" bestFit="1" customWidth="1"/>
    <col min="14314" max="14315" width="7.85546875" style="3" bestFit="1" customWidth="1"/>
    <col min="14316" max="14316" width="9.7109375" style="3" customWidth="1"/>
    <col min="14317" max="14317" width="12.85546875" style="3" customWidth="1"/>
    <col min="14318" max="14554" width="9.140625" style="3"/>
    <col min="14555" max="14555" width="9" style="3" bestFit="1" customWidth="1"/>
    <col min="14556" max="14556" width="9.85546875" style="3" bestFit="1" customWidth="1"/>
    <col min="14557" max="14557" width="9.140625" style="3" bestFit="1" customWidth="1"/>
    <col min="14558" max="14558" width="16" style="3" bestFit="1" customWidth="1"/>
    <col min="14559" max="14559" width="9" style="3" bestFit="1" customWidth="1"/>
    <col min="14560" max="14560" width="7.85546875" style="3" bestFit="1" customWidth="1"/>
    <col min="14561" max="14561" width="11.7109375" style="3" bestFit="1" customWidth="1"/>
    <col min="14562" max="14562" width="14.28515625" style="3" customWidth="1"/>
    <col min="14563" max="14563" width="11.7109375" style="3" bestFit="1" customWidth="1"/>
    <col min="14564" max="14564" width="14.140625" style="3" bestFit="1" customWidth="1"/>
    <col min="14565" max="14565" width="16.7109375" style="3" customWidth="1"/>
    <col min="14566" max="14566" width="16.5703125" style="3" customWidth="1"/>
    <col min="14567" max="14568" width="7.85546875" style="3" bestFit="1" customWidth="1"/>
    <col min="14569" max="14569" width="8" style="3" bestFit="1" customWidth="1"/>
    <col min="14570" max="14571" width="7.85546875" style="3" bestFit="1" customWidth="1"/>
    <col min="14572" max="14572" width="9.7109375" style="3" customWidth="1"/>
    <col min="14573" max="14573" width="12.85546875" style="3" customWidth="1"/>
    <col min="14574" max="14810" width="9.140625" style="3"/>
    <col min="14811" max="14811" width="9" style="3" bestFit="1" customWidth="1"/>
    <col min="14812" max="14812" width="9.85546875" style="3" bestFit="1" customWidth="1"/>
    <col min="14813" max="14813" width="9.140625" style="3" bestFit="1" customWidth="1"/>
    <col min="14814" max="14814" width="16" style="3" bestFit="1" customWidth="1"/>
    <col min="14815" max="14815" width="9" style="3" bestFit="1" customWidth="1"/>
    <col min="14816" max="14816" width="7.85546875" style="3" bestFit="1" customWidth="1"/>
    <col min="14817" max="14817" width="11.7109375" style="3" bestFit="1" customWidth="1"/>
    <col min="14818" max="14818" width="14.28515625" style="3" customWidth="1"/>
    <col min="14819" max="14819" width="11.7109375" style="3" bestFit="1" customWidth="1"/>
    <col min="14820" max="14820" width="14.140625" style="3" bestFit="1" customWidth="1"/>
    <col min="14821" max="14821" width="16.7109375" style="3" customWidth="1"/>
    <col min="14822" max="14822" width="16.5703125" style="3" customWidth="1"/>
    <col min="14823" max="14824" width="7.85546875" style="3" bestFit="1" customWidth="1"/>
    <col min="14825" max="14825" width="8" style="3" bestFit="1" customWidth="1"/>
    <col min="14826" max="14827" width="7.85546875" style="3" bestFit="1" customWidth="1"/>
    <col min="14828" max="14828" width="9.7109375" style="3" customWidth="1"/>
    <col min="14829" max="14829" width="12.85546875" style="3" customWidth="1"/>
    <col min="14830" max="15066" width="9.140625" style="3"/>
    <col min="15067" max="15067" width="9" style="3" bestFit="1" customWidth="1"/>
    <col min="15068" max="15068" width="9.85546875" style="3" bestFit="1" customWidth="1"/>
    <col min="15069" max="15069" width="9.140625" style="3" bestFit="1" customWidth="1"/>
    <col min="15070" max="15070" width="16" style="3" bestFit="1" customWidth="1"/>
    <col min="15071" max="15071" width="9" style="3" bestFit="1" customWidth="1"/>
    <col min="15072" max="15072" width="7.85546875" style="3" bestFit="1" customWidth="1"/>
    <col min="15073" max="15073" width="11.7109375" style="3" bestFit="1" customWidth="1"/>
    <col min="15074" max="15074" width="14.28515625" style="3" customWidth="1"/>
    <col min="15075" max="15075" width="11.7109375" style="3" bestFit="1" customWidth="1"/>
    <col min="15076" max="15076" width="14.140625" style="3" bestFit="1" customWidth="1"/>
    <col min="15077" max="15077" width="16.7109375" style="3" customWidth="1"/>
    <col min="15078" max="15078" width="16.5703125" style="3" customWidth="1"/>
    <col min="15079" max="15080" width="7.85546875" style="3" bestFit="1" customWidth="1"/>
    <col min="15081" max="15081" width="8" style="3" bestFit="1" customWidth="1"/>
    <col min="15082" max="15083" width="7.85546875" style="3" bestFit="1" customWidth="1"/>
    <col min="15084" max="15084" width="9.7109375" style="3" customWidth="1"/>
    <col min="15085" max="15085" width="12.85546875" style="3" customWidth="1"/>
    <col min="15086" max="15322" width="9.140625" style="3"/>
    <col min="15323" max="15323" width="9" style="3" bestFit="1" customWidth="1"/>
    <col min="15324" max="15324" width="9.85546875" style="3" bestFit="1" customWidth="1"/>
    <col min="15325" max="15325" width="9.140625" style="3" bestFit="1" customWidth="1"/>
    <col min="15326" max="15326" width="16" style="3" bestFit="1" customWidth="1"/>
    <col min="15327" max="15327" width="9" style="3" bestFit="1" customWidth="1"/>
    <col min="15328" max="15328" width="7.85546875" style="3" bestFit="1" customWidth="1"/>
    <col min="15329" max="15329" width="11.7109375" style="3" bestFit="1" customWidth="1"/>
    <col min="15330" max="15330" width="14.28515625" style="3" customWidth="1"/>
    <col min="15331" max="15331" width="11.7109375" style="3" bestFit="1" customWidth="1"/>
    <col min="15332" max="15332" width="14.140625" style="3" bestFit="1" customWidth="1"/>
    <col min="15333" max="15333" width="16.7109375" style="3" customWidth="1"/>
    <col min="15334" max="15334" width="16.5703125" style="3" customWidth="1"/>
    <col min="15335" max="15336" width="7.85546875" style="3" bestFit="1" customWidth="1"/>
    <col min="15337" max="15337" width="8" style="3" bestFit="1" customWidth="1"/>
    <col min="15338" max="15339" width="7.85546875" style="3" bestFit="1" customWidth="1"/>
    <col min="15340" max="15340" width="9.7109375" style="3" customWidth="1"/>
    <col min="15341" max="15341" width="12.85546875" style="3" customWidth="1"/>
    <col min="15342" max="15578" width="9.140625" style="3"/>
    <col min="15579" max="15579" width="9" style="3" bestFit="1" customWidth="1"/>
    <col min="15580" max="15580" width="9.85546875" style="3" bestFit="1" customWidth="1"/>
    <col min="15581" max="15581" width="9.140625" style="3" bestFit="1" customWidth="1"/>
    <col min="15582" max="15582" width="16" style="3" bestFit="1" customWidth="1"/>
    <col min="15583" max="15583" width="9" style="3" bestFit="1" customWidth="1"/>
    <col min="15584" max="15584" width="7.85546875" style="3" bestFit="1" customWidth="1"/>
    <col min="15585" max="15585" width="11.7109375" style="3" bestFit="1" customWidth="1"/>
    <col min="15586" max="15586" width="14.28515625" style="3" customWidth="1"/>
    <col min="15587" max="15587" width="11.7109375" style="3" bestFit="1" customWidth="1"/>
    <col min="15588" max="15588" width="14.140625" style="3" bestFit="1" customWidth="1"/>
    <col min="15589" max="15589" width="16.7109375" style="3" customWidth="1"/>
    <col min="15590" max="15590" width="16.5703125" style="3" customWidth="1"/>
    <col min="15591" max="15592" width="7.85546875" style="3" bestFit="1" customWidth="1"/>
    <col min="15593" max="15593" width="8" style="3" bestFit="1" customWidth="1"/>
    <col min="15594" max="15595" width="7.85546875" style="3" bestFit="1" customWidth="1"/>
    <col min="15596" max="15596" width="9.7109375" style="3" customWidth="1"/>
    <col min="15597" max="15597" width="12.85546875" style="3" customWidth="1"/>
    <col min="15598" max="15834" width="9.140625" style="3"/>
    <col min="15835" max="15835" width="9" style="3" bestFit="1" customWidth="1"/>
    <col min="15836" max="15836" width="9.85546875" style="3" bestFit="1" customWidth="1"/>
    <col min="15837" max="15837" width="9.140625" style="3" bestFit="1" customWidth="1"/>
    <col min="15838" max="15838" width="16" style="3" bestFit="1" customWidth="1"/>
    <col min="15839" max="15839" width="9" style="3" bestFit="1" customWidth="1"/>
    <col min="15840" max="15840" width="7.85546875" style="3" bestFit="1" customWidth="1"/>
    <col min="15841" max="15841" width="11.7109375" style="3" bestFit="1" customWidth="1"/>
    <col min="15842" max="15842" width="14.28515625" style="3" customWidth="1"/>
    <col min="15843" max="15843" width="11.7109375" style="3" bestFit="1" customWidth="1"/>
    <col min="15844" max="15844" width="14.140625" style="3" bestFit="1" customWidth="1"/>
    <col min="15845" max="15845" width="16.7109375" style="3" customWidth="1"/>
    <col min="15846" max="15846" width="16.5703125" style="3" customWidth="1"/>
    <col min="15847" max="15848" width="7.85546875" style="3" bestFit="1" customWidth="1"/>
    <col min="15849" max="15849" width="8" style="3" bestFit="1" customWidth="1"/>
    <col min="15850" max="15851" width="7.85546875" style="3" bestFit="1" customWidth="1"/>
    <col min="15852" max="15852" width="9.7109375" style="3" customWidth="1"/>
    <col min="15853" max="15853" width="12.85546875" style="3" customWidth="1"/>
    <col min="15854" max="16090" width="9.140625" style="3"/>
    <col min="16091" max="16091" width="9" style="3" bestFit="1" customWidth="1"/>
    <col min="16092" max="16092" width="9.85546875" style="3" bestFit="1" customWidth="1"/>
    <col min="16093" max="16093" width="9.140625" style="3" bestFit="1" customWidth="1"/>
    <col min="16094" max="16094" width="16" style="3" bestFit="1" customWidth="1"/>
    <col min="16095" max="16095" width="9" style="3" bestFit="1" customWidth="1"/>
    <col min="16096" max="16096" width="7.85546875" style="3" bestFit="1" customWidth="1"/>
    <col min="16097" max="16097" width="11.7109375" style="3" bestFit="1" customWidth="1"/>
    <col min="16098" max="16098" width="14.28515625" style="3" customWidth="1"/>
    <col min="16099" max="16099" width="11.7109375" style="3" bestFit="1" customWidth="1"/>
    <col min="16100" max="16100" width="14.140625" style="3" bestFit="1" customWidth="1"/>
    <col min="16101" max="16101" width="16.7109375" style="3" customWidth="1"/>
    <col min="16102" max="16102" width="16.5703125" style="3" customWidth="1"/>
    <col min="16103" max="16104" width="7.85546875" style="3" bestFit="1" customWidth="1"/>
    <col min="16105" max="16105" width="8" style="3" bestFit="1" customWidth="1"/>
    <col min="16106" max="16107" width="7.85546875" style="3" bestFit="1" customWidth="1"/>
    <col min="16108" max="16108" width="9.7109375" style="3" customWidth="1"/>
    <col min="16109" max="16109" width="12.85546875" style="3" customWidth="1"/>
    <col min="16110" max="16384" width="9.140625" style="3"/>
  </cols>
  <sheetData>
    <row r="1" spans="1:25" s="6" customFormat="1" ht="34.5" customHeight="1">
      <c r="A1" s="460" t="s">
        <v>1</v>
      </c>
      <c r="B1" s="462" t="s">
        <v>0</v>
      </c>
      <c r="C1" s="497" t="s">
        <v>7</v>
      </c>
      <c r="D1" s="593" t="s">
        <v>45</v>
      </c>
      <c r="E1" s="594"/>
      <c r="F1" s="594"/>
      <c r="G1" s="595" t="s">
        <v>401</v>
      </c>
      <c r="H1" s="596"/>
      <c r="I1" s="596"/>
      <c r="J1" s="596"/>
      <c r="K1" s="597"/>
      <c r="L1" s="591" t="s">
        <v>57</v>
      </c>
      <c r="M1" s="588" t="s">
        <v>29</v>
      </c>
      <c r="N1" s="589"/>
      <c r="O1" s="589"/>
      <c r="P1" s="589"/>
      <c r="Q1" s="589"/>
      <c r="R1" s="589"/>
      <c r="S1" s="590"/>
    </row>
    <row r="2" spans="1:25" ht="34.5" customHeight="1" thickBot="1">
      <c r="A2" s="461"/>
      <c r="B2" s="463"/>
      <c r="C2" s="498"/>
      <c r="D2" s="242" t="s">
        <v>314</v>
      </c>
      <c r="E2" s="242" t="s">
        <v>400</v>
      </c>
      <c r="F2" s="248" t="s">
        <v>90</v>
      </c>
      <c r="G2" s="246" t="s">
        <v>314</v>
      </c>
      <c r="H2" s="247" t="s">
        <v>318</v>
      </c>
      <c r="I2" s="247" t="s">
        <v>402</v>
      </c>
      <c r="J2" s="247" t="s">
        <v>319</v>
      </c>
      <c r="K2" s="244" t="s">
        <v>33</v>
      </c>
      <c r="L2" s="592"/>
      <c r="M2" s="453"/>
      <c r="N2" s="454"/>
      <c r="O2" s="454"/>
      <c r="P2" s="454"/>
      <c r="Q2" s="454"/>
      <c r="R2" s="454"/>
      <c r="S2" s="455"/>
    </row>
    <row r="3" spans="1:25" s="107" customFormat="1" ht="14.25">
      <c r="A3" s="108" t="str">
        <f>'1-συμβολαια'!A3</f>
        <v>1ο</v>
      </c>
      <c r="B3" s="109" t="str">
        <f>'1-συμβολαια'!C3</f>
        <v>δάνειο τοκοχρεωλητικό</v>
      </c>
      <c r="C3" s="110">
        <f>'1-συμβολαια'!D3</f>
        <v>2500000</v>
      </c>
      <c r="D3" s="250"/>
      <c r="E3" s="250"/>
      <c r="F3" s="249"/>
      <c r="G3" s="250"/>
      <c r="H3" s="251"/>
      <c r="I3" s="251"/>
      <c r="J3" s="251"/>
      <c r="K3" s="251">
        <f t="shared" ref="K3:K5" si="0">D3+E3-G3-H3-I3-J3</f>
        <v>0</v>
      </c>
      <c r="L3" s="251"/>
      <c r="M3" s="131" t="s">
        <v>133</v>
      </c>
      <c r="N3" s="131" t="s">
        <v>407</v>
      </c>
      <c r="O3" s="131" t="s">
        <v>131</v>
      </c>
      <c r="P3" s="131" t="s">
        <v>408</v>
      </c>
      <c r="Q3" s="131" t="s">
        <v>409</v>
      </c>
      <c r="R3" s="131" t="s">
        <v>410</v>
      </c>
      <c r="S3" s="24"/>
    </row>
    <row r="4" spans="1:25" s="107" customFormat="1" ht="14.25">
      <c r="A4" s="108">
        <f>'1-συμβολαια'!A4</f>
        <v>0</v>
      </c>
      <c r="B4" s="109" t="str">
        <f>'1-συμβολαια'!C4</f>
        <v>υποθήκη</v>
      </c>
      <c r="C4" s="110">
        <f>'1-συμβολαια'!D4</f>
        <v>2500000</v>
      </c>
      <c r="D4" s="250"/>
      <c r="E4" s="250"/>
      <c r="F4" s="249"/>
      <c r="G4" s="250"/>
      <c r="H4" s="251"/>
      <c r="I4" s="251"/>
      <c r="J4" s="251"/>
      <c r="K4" s="251">
        <f t="shared" si="0"/>
        <v>0</v>
      </c>
      <c r="L4" s="251"/>
      <c r="M4" s="131" t="s">
        <v>133</v>
      </c>
      <c r="N4" s="131" t="s">
        <v>407</v>
      </c>
      <c r="O4" s="131" t="s">
        <v>131</v>
      </c>
      <c r="P4" s="131" t="s">
        <v>408</v>
      </c>
      <c r="Q4" s="131" t="s">
        <v>409</v>
      </c>
      <c r="R4" s="131" t="s">
        <v>410</v>
      </c>
      <c r="S4" s="24"/>
    </row>
    <row r="5" spans="1:25" s="107" customFormat="1" ht="14.25">
      <c r="A5" s="108">
        <f>'1-συμβολαια'!A5</f>
        <v>0</v>
      </c>
      <c r="B5" s="109" t="str">
        <f>'1-συμβολαια'!C5</f>
        <v>δανείου ΤΟΚΟΙ</v>
      </c>
      <c r="C5" s="110">
        <f>'1-συμβολαια'!D5</f>
        <v>3661984</v>
      </c>
      <c r="D5" s="250"/>
      <c r="E5" s="250"/>
      <c r="F5" s="249"/>
      <c r="G5" s="250"/>
      <c r="H5" s="251"/>
      <c r="I5" s="251"/>
      <c r="J5" s="251"/>
      <c r="K5" s="251">
        <f t="shared" si="0"/>
        <v>0</v>
      </c>
      <c r="L5" s="251"/>
      <c r="M5" s="131" t="s">
        <v>133</v>
      </c>
      <c r="N5" s="131" t="s">
        <v>407</v>
      </c>
      <c r="O5" s="131" t="s">
        <v>131</v>
      </c>
      <c r="P5" s="131" t="s">
        <v>408</v>
      </c>
      <c r="Q5" s="131" t="s">
        <v>409</v>
      </c>
      <c r="R5" s="131" t="s">
        <v>410</v>
      </c>
      <c r="S5" s="24"/>
    </row>
    <row r="6" spans="1:25" ht="15.75">
      <c r="A6" s="478" t="s">
        <v>56</v>
      </c>
      <c r="B6" s="479"/>
      <c r="C6" s="479"/>
      <c r="D6" s="252">
        <f t="shared" ref="D6:L6" si="1">SUM(D3:D5)</f>
        <v>0</v>
      </c>
      <c r="E6" s="252">
        <f t="shared" si="1"/>
        <v>0</v>
      </c>
      <c r="F6" s="252">
        <f t="shared" si="1"/>
        <v>0</v>
      </c>
      <c r="G6" s="252">
        <f t="shared" si="1"/>
        <v>0</v>
      </c>
      <c r="H6" s="252">
        <f t="shared" si="1"/>
        <v>0</v>
      </c>
      <c r="I6" s="252">
        <f t="shared" si="1"/>
        <v>0</v>
      </c>
      <c r="J6" s="252">
        <f t="shared" si="1"/>
        <v>0</v>
      </c>
      <c r="K6" s="252">
        <f t="shared" si="1"/>
        <v>0</v>
      </c>
      <c r="L6" s="252">
        <f t="shared" si="1"/>
        <v>0</v>
      </c>
    </row>
    <row r="7" spans="1:25" ht="15.75">
      <c r="M7" s="128" t="s">
        <v>101</v>
      </c>
      <c r="N7" s="145"/>
      <c r="O7" s="145"/>
      <c r="P7" s="145"/>
      <c r="Q7" s="145"/>
      <c r="R7" s="145"/>
      <c r="S7" s="145"/>
      <c r="T7" s="121"/>
      <c r="U7" s="121"/>
      <c r="V7" s="121"/>
      <c r="W7" s="121"/>
      <c r="X7" s="5"/>
    </row>
    <row r="8" spans="1:25" ht="15.75">
      <c r="M8" s="243"/>
      <c r="N8" s="128" t="s">
        <v>403</v>
      </c>
      <c r="O8" s="243"/>
      <c r="P8" s="243"/>
      <c r="Q8" s="243"/>
      <c r="R8" s="243"/>
      <c r="S8" s="243"/>
      <c r="T8" s="243"/>
      <c r="U8" s="243"/>
      <c r="V8" s="243"/>
      <c r="W8" s="254"/>
      <c r="X8" s="254"/>
      <c r="Y8" s="254"/>
    </row>
    <row r="9" spans="1:25" ht="15.75">
      <c r="M9" s="254"/>
      <c r="N9" s="254"/>
      <c r="O9" s="145" t="s">
        <v>102</v>
      </c>
      <c r="P9" s="145"/>
      <c r="Q9" s="145"/>
      <c r="R9" s="145"/>
      <c r="S9" s="145"/>
      <c r="T9" s="145"/>
      <c r="U9" s="145"/>
      <c r="V9" s="145"/>
      <c r="W9" s="145"/>
      <c r="X9" s="254"/>
      <c r="Y9" s="253"/>
    </row>
    <row r="10" spans="1:25" ht="15.75">
      <c r="B10" s="136"/>
      <c r="M10" s="254"/>
      <c r="N10" s="254"/>
      <c r="O10" s="254"/>
      <c r="P10" s="255" t="s">
        <v>404</v>
      </c>
      <c r="Q10" s="254"/>
      <c r="R10" s="254"/>
      <c r="S10" s="255"/>
      <c r="T10" s="255"/>
      <c r="U10" s="255"/>
      <c r="V10" s="255"/>
      <c r="W10" s="255"/>
      <c r="X10" s="255"/>
      <c r="Y10" s="253"/>
    </row>
    <row r="11" spans="1:25" ht="15.75">
      <c r="B11" s="137"/>
      <c r="M11" s="254"/>
      <c r="N11" s="254"/>
      <c r="O11" s="254"/>
      <c r="P11" s="254"/>
      <c r="Q11" s="145" t="s">
        <v>405</v>
      </c>
      <c r="R11" s="145"/>
      <c r="S11" s="145"/>
      <c r="T11" s="255"/>
      <c r="U11" s="255"/>
      <c r="V11" s="145"/>
      <c r="W11" s="145"/>
      <c r="X11" s="145"/>
      <c r="Y11" s="253"/>
    </row>
    <row r="12" spans="1:25" ht="15.75">
      <c r="M12" s="254"/>
      <c r="N12" s="254"/>
      <c r="O12" s="254"/>
      <c r="P12" s="254"/>
      <c r="Q12" s="254"/>
      <c r="R12" s="255" t="s">
        <v>406</v>
      </c>
      <c r="S12" s="255"/>
      <c r="T12" s="255"/>
      <c r="U12" s="255"/>
      <c r="V12" s="255"/>
      <c r="W12" s="255"/>
      <c r="X12" s="255"/>
      <c r="Y12" s="253"/>
    </row>
    <row r="13" spans="1:25" ht="15.75">
      <c r="B13" s="136"/>
      <c r="C13" s="299"/>
      <c r="D13" s="7"/>
      <c r="E13" s="7"/>
      <c r="T13" s="130"/>
      <c r="Y13" s="253"/>
    </row>
    <row r="14" spans="1:25" ht="15.75">
      <c r="B14" s="137"/>
      <c r="C14" s="299"/>
      <c r="D14" s="7"/>
      <c r="E14" s="7"/>
      <c r="T14" s="130"/>
    </row>
    <row r="15" spans="1:25" ht="15.75">
      <c r="C15" s="89"/>
      <c r="D15" s="89"/>
      <c r="E15" s="89"/>
      <c r="F15" s="89"/>
      <c r="G15" s="89"/>
      <c r="H15" s="89"/>
      <c r="I15" s="89"/>
      <c r="J15" s="89"/>
      <c r="K15" s="89"/>
      <c r="L15" s="89"/>
      <c r="T15" s="130"/>
    </row>
    <row r="16" spans="1:25" ht="15.75">
      <c r="C16" s="299"/>
      <c r="D16" s="7"/>
      <c r="E16" s="7"/>
      <c r="T16" s="130"/>
    </row>
    <row r="17" spans="3:6">
      <c r="C17" s="299"/>
      <c r="D17" s="7"/>
      <c r="E17" s="7"/>
    </row>
    <row r="18" spans="3:6">
      <c r="C18" s="299"/>
      <c r="D18" s="7"/>
      <c r="E18" s="7"/>
    </row>
    <row r="19" spans="3:6">
      <c r="C19" s="299"/>
      <c r="D19" s="7"/>
      <c r="E19" s="7"/>
    </row>
    <row r="20" spans="3:6">
      <c r="C20" s="299"/>
      <c r="D20" s="7"/>
      <c r="E20" s="7"/>
    </row>
    <row r="21" spans="3:6">
      <c r="C21" s="299"/>
      <c r="D21" s="7"/>
      <c r="E21" s="7"/>
    </row>
    <row r="22" spans="3:6">
      <c r="C22" s="299"/>
      <c r="D22" s="7"/>
      <c r="E22" s="7"/>
    </row>
    <row r="23" spans="3:6">
      <c r="C23" s="299"/>
      <c r="D23" s="7"/>
      <c r="E23" s="7"/>
    </row>
    <row r="24" spans="3:6">
      <c r="C24" s="299"/>
      <c r="D24" s="7"/>
      <c r="E24" s="7"/>
    </row>
    <row r="25" spans="3:6">
      <c r="C25" s="299"/>
      <c r="D25" s="7"/>
      <c r="E25" s="7"/>
    </row>
    <row r="26" spans="3:6">
      <c r="C26" s="299"/>
      <c r="D26" s="7"/>
      <c r="E26" s="7"/>
    </row>
    <row r="27" spans="3:6">
      <c r="C27" s="299"/>
      <c r="D27" s="7"/>
      <c r="E27" s="7"/>
      <c r="F27" s="7"/>
    </row>
  </sheetData>
  <mergeCells count="8">
    <mergeCell ref="M1:S2"/>
    <mergeCell ref="L1:L2"/>
    <mergeCell ref="A6:C6"/>
    <mergeCell ref="D1:F1"/>
    <mergeCell ref="A1:A2"/>
    <mergeCell ref="B1:B2"/>
    <mergeCell ref="C1:C2"/>
    <mergeCell ref="G1:K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35"/>
  <sheetViews>
    <sheetView workbookViewId="0">
      <pane ySplit="2" topLeftCell="A3" activePane="bottomLeft" state="frozen"/>
      <selection pane="bottomLeft" activeCell="A3" sqref="A3:A5"/>
    </sheetView>
  </sheetViews>
  <sheetFormatPr defaultRowHeight="15"/>
  <cols>
    <col min="1" max="1" width="11.5703125" style="101" bestFit="1" customWidth="1"/>
    <col min="2" max="2" width="52.85546875" style="102" customWidth="1"/>
    <col min="3" max="3" width="14.28515625" style="103" customWidth="1"/>
    <col min="4" max="4" width="10.42578125" style="103" bestFit="1" customWidth="1"/>
    <col min="5" max="5" width="16.7109375" style="103" bestFit="1" customWidth="1"/>
    <col min="6" max="6" width="7.85546875" style="100" customWidth="1"/>
    <col min="7" max="7" width="10" style="100" customWidth="1"/>
    <col min="8" max="8" width="6.140625" style="100" bestFit="1" customWidth="1"/>
    <col min="9" max="12" width="7.140625" style="100" customWidth="1"/>
    <col min="13" max="13" width="6.28515625" style="100" customWidth="1"/>
    <col min="14" max="21" width="7.140625" style="100" customWidth="1"/>
    <col min="22" max="22" width="30.85546875" style="100" customWidth="1"/>
    <col min="23" max="220" width="9.140625" style="96"/>
    <col min="221" max="221" width="9" style="96" bestFit="1" customWidth="1"/>
    <col min="222" max="222" width="9.85546875" style="96" bestFit="1" customWidth="1"/>
    <col min="223" max="223" width="9.140625" style="96" bestFit="1" customWidth="1"/>
    <col min="224" max="224" width="16" style="96" bestFit="1" customWidth="1"/>
    <col min="225" max="225" width="9" style="96" bestFit="1" customWidth="1"/>
    <col min="226" max="226" width="7.85546875" style="96" bestFit="1" customWidth="1"/>
    <col min="227" max="227" width="11.7109375" style="96" bestFit="1" customWidth="1"/>
    <col min="228" max="228" width="14.28515625" style="96" customWidth="1"/>
    <col min="229" max="229" width="11.7109375" style="96" bestFit="1" customWidth="1"/>
    <col min="230" max="230" width="14.140625" style="96" bestFit="1" customWidth="1"/>
    <col min="231" max="231" width="16.7109375" style="96" customWidth="1"/>
    <col min="232" max="232" width="16.5703125" style="96" customWidth="1"/>
    <col min="233" max="234" width="7.85546875" style="96" bestFit="1" customWidth="1"/>
    <col min="235" max="235" width="8" style="96" bestFit="1" customWidth="1"/>
    <col min="236" max="237" width="7.85546875" style="96" bestFit="1" customWidth="1"/>
    <col min="238" max="238" width="9.7109375" style="96" customWidth="1"/>
    <col min="239" max="239" width="12.85546875" style="96" customWidth="1"/>
    <col min="240" max="476" width="9.140625" style="96"/>
    <col min="477" max="477" width="9" style="96" bestFit="1" customWidth="1"/>
    <col min="478" max="478" width="9.85546875" style="96" bestFit="1" customWidth="1"/>
    <col min="479" max="479" width="9.140625" style="96" bestFit="1" customWidth="1"/>
    <col min="480" max="480" width="16" style="96" bestFit="1" customWidth="1"/>
    <col min="481" max="481" width="9" style="96" bestFit="1" customWidth="1"/>
    <col min="482" max="482" width="7.85546875" style="96" bestFit="1" customWidth="1"/>
    <col min="483" max="483" width="11.7109375" style="96" bestFit="1" customWidth="1"/>
    <col min="484" max="484" width="14.28515625" style="96" customWidth="1"/>
    <col min="485" max="485" width="11.7109375" style="96" bestFit="1" customWidth="1"/>
    <col min="486" max="486" width="14.140625" style="96" bestFit="1" customWidth="1"/>
    <col min="487" max="487" width="16.7109375" style="96" customWidth="1"/>
    <col min="488" max="488" width="16.5703125" style="96" customWidth="1"/>
    <col min="489" max="490" width="7.85546875" style="96" bestFit="1" customWidth="1"/>
    <col min="491" max="491" width="8" style="96" bestFit="1" customWidth="1"/>
    <col min="492" max="493" width="7.85546875" style="96" bestFit="1" customWidth="1"/>
    <col min="494" max="494" width="9.7109375" style="96" customWidth="1"/>
    <col min="495" max="495" width="12.85546875" style="96" customWidth="1"/>
    <col min="496" max="732" width="9.140625" style="96"/>
    <col min="733" max="733" width="9" style="96" bestFit="1" customWidth="1"/>
    <col min="734" max="734" width="9.85546875" style="96" bestFit="1" customWidth="1"/>
    <col min="735" max="735" width="9.140625" style="96" bestFit="1" customWidth="1"/>
    <col min="736" max="736" width="16" style="96" bestFit="1" customWidth="1"/>
    <col min="737" max="737" width="9" style="96" bestFit="1" customWidth="1"/>
    <col min="738" max="738" width="7.85546875" style="96" bestFit="1" customWidth="1"/>
    <col min="739" max="739" width="11.7109375" style="96" bestFit="1" customWidth="1"/>
    <col min="740" max="740" width="14.28515625" style="96" customWidth="1"/>
    <col min="741" max="741" width="11.7109375" style="96" bestFit="1" customWidth="1"/>
    <col min="742" max="742" width="14.140625" style="96" bestFit="1" customWidth="1"/>
    <col min="743" max="743" width="16.7109375" style="96" customWidth="1"/>
    <col min="744" max="744" width="16.5703125" style="96" customWidth="1"/>
    <col min="745" max="746" width="7.85546875" style="96" bestFit="1" customWidth="1"/>
    <col min="747" max="747" width="8" style="96" bestFit="1" customWidth="1"/>
    <col min="748" max="749" width="7.85546875" style="96" bestFit="1" customWidth="1"/>
    <col min="750" max="750" width="9.7109375" style="96" customWidth="1"/>
    <col min="751" max="751" width="12.85546875" style="96" customWidth="1"/>
    <col min="752" max="988" width="9.140625" style="96"/>
    <col min="989" max="989" width="9" style="96" bestFit="1" customWidth="1"/>
    <col min="990" max="990" width="9.85546875" style="96" bestFit="1" customWidth="1"/>
    <col min="991" max="991" width="9.140625" style="96" bestFit="1" customWidth="1"/>
    <col min="992" max="992" width="16" style="96" bestFit="1" customWidth="1"/>
    <col min="993" max="993" width="9" style="96" bestFit="1" customWidth="1"/>
    <col min="994" max="994" width="7.85546875" style="96" bestFit="1" customWidth="1"/>
    <col min="995" max="995" width="11.7109375" style="96" bestFit="1" customWidth="1"/>
    <col min="996" max="996" width="14.28515625" style="96" customWidth="1"/>
    <col min="997" max="997" width="11.7109375" style="96" bestFit="1" customWidth="1"/>
    <col min="998" max="998" width="14.140625" style="96" bestFit="1" customWidth="1"/>
    <col min="999" max="999" width="16.7109375" style="96" customWidth="1"/>
    <col min="1000" max="1000" width="16.5703125" style="96" customWidth="1"/>
    <col min="1001" max="1002" width="7.85546875" style="96" bestFit="1" customWidth="1"/>
    <col min="1003" max="1003" width="8" style="96" bestFit="1" customWidth="1"/>
    <col min="1004" max="1005" width="7.85546875" style="96" bestFit="1" customWidth="1"/>
    <col min="1006" max="1006" width="9.7109375" style="96" customWidth="1"/>
    <col min="1007" max="1007" width="12.85546875" style="96" customWidth="1"/>
    <col min="1008" max="1244" width="9.140625" style="96"/>
    <col min="1245" max="1245" width="9" style="96" bestFit="1" customWidth="1"/>
    <col min="1246" max="1246" width="9.85546875" style="96" bestFit="1" customWidth="1"/>
    <col min="1247" max="1247" width="9.140625" style="96" bestFit="1" customWidth="1"/>
    <col min="1248" max="1248" width="16" style="96" bestFit="1" customWidth="1"/>
    <col min="1249" max="1249" width="9" style="96" bestFit="1" customWidth="1"/>
    <col min="1250" max="1250" width="7.85546875" style="96" bestFit="1" customWidth="1"/>
    <col min="1251" max="1251" width="11.7109375" style="96" bestFit="1" customWidth="1"/>
    <col min="1252" max="1252" width="14.28515625" style="96" customWidth="1"/>
    <col min="1253" max="1253" width="11.7109375" style="96" bestFit="1" customWidth="1"/>
    <col min="1254" max="1254" width="14.140625" style="96" bestFit="1" customWidth="1"/>
    <col min="1255" max="1255" width="16.7109375" style="96" customWidth="1"/>
    <col min="1256" max="1256" width="16.5703125" style="96" customWidth="1"/>
    <col min="1257" max="1258" width="7.85546875" style="96" bestFit="1" customWidth="1"/>
    <col min="1259" max="1259" width="8" style="96" bestFit="1" customWidth="1"/>
    <col min="1260" max="1261" width="7.85546875" style="96" bestFit="1" customWidth="1"/>
    <col min="1262" max="1262" width="9.7109375" style="96" customWidth="1"/>
    <col min="1263" max="1263" width="12.85546875" style="96" customWidth="1"/>
    <col min="1264" max="1500" width="9.140625" style="96"/>
    <col min="1501" max="1501" width="9" style="96" bestFit="1" customWidth="1"/>
    <col min="1502" max="1502" width="9.85546875" style="96" bestFit="1" customWidth="1"/>
    <col min="1503" max="1503" width="9.140625" style="96" bestFit="1" customWidth="1"/>
    <col min="1504" max="1504" width="16" style="96" bestFit="1" customWidth="1"/>
    <col min="1505" max="1505" width="9" style="96" bestFit="1" customWidth="1"/>
    <col min="1506" max="1506" width="7.85546875" style="96" bestFit="1" customWidth="1"/>
    <col min="1507" max="1507" width="11.7109375" style="96" bestFit="1" customWidth="1"/>
    <col min="1508" max="1508" width="14.28515625" style="96" customWidth="1"/>
    <col min="1509" max="1509" width="11.7109375" style="96" bestFit="1" customWidth="1"/>
    <col min="1510" max="1510" width="14.140625" style="96" bestFit="1" customWidth="1"/>
    <col min="1511" max="1511" width="16.7109375" style="96" customWidth="1"/>
    <col min="1512" max="1512" width="16.5703125" style="96" customWidth="1"/>
    <col min="1513" max="1514" width="7.85546875" style="96" bestFit="1" customWidth="1"/>
    <col min="1515" max="1515" width="8" style="96" bestFit="1" customWidth="1"/>
    <col min="1516" max="1517" width="7.85546875" style="96" bestFit="1" customWidth="1"/>
    <col min="1518" max="1518" width="9.7109375" style="96" customWidth="1"/>
    <col min="1519" max="1519" width="12.85546875" style="96" customWidth="1"/>
    <col min="1520" max="1756" width="9.140625" style="96"/>
    <col min="1757" max="1757" width="9" style="96" bestFit="1" customWidth="1"/>
    <col min="1758" max="1758" width="9.85546875" style="96" bestFit="1" customWidth="1"/>
    <col min="1759" max="1759" width="9.140625" style="96" bestFit="1" customWidth="1"/>
    <col min="1760" max="1760" width="16" style="96" bestFit="1" customWidth="1"/>
    <col min="1761" max="1761" width="9" style="96" bestFit="1" customWidth="1"/>
    <col min="1762" max="1762" width="7.85546875" style="96" bestFit="1" customWidth="1"/>
    <col min="1763" max="1763" width="11.7109375" style="96" bestFit="1" customWidth="1"/>
    <col min="1764" max="1764" width="14.28515625" style="96" customWidth="1"/>
    <col min="1765" max="1765" width="11.7109375" style="96" bestFit="1" customWidth="1"/>
    <col min="1766" max="1766" width="14.140625" style="96" bestFit="1" customWidth="1"/>
    <col min="1767" max="1767" width="16.7109375" style="96" customWidth="1"/>
    <col min="1768" max="1768" width="16.5703125" style="96" customWidth="1"/>
    <col min="1769" max="1770" width="7.85546875" style="96" bestFit="1" customWidth="1"/>
    <col min="1771" max="1771" width="8" style="96" bestFit="1" customWidth="1"/>
    <col min="1772" max="1773" width="7.85546875" style="96" bestFit="1" customWidth="1"/>
    <col min="1774" max="1774" width="9.7109375" style="96" customWidth="1"/>
    <col min="1775" max="1775" width="12.85546875" style="96" customWidth="1"/>
    <col min="1776" max="2012" width="9.140625" style="96"/>
    <col min="2013" max="2013" width="9" style="96" bestFit="1" customWidth="1"/>
    <col min="2014" max="2014" width="9.85546875" style="96" bestFit="1" customWidth="1"/>
    <col min="2015" max="2015" width="9.140625" style="96" bestFit="1" customWidth="1"/>
    <col min="2016" max="2016" width="16" style="96" bestFit="1" customWidth="1"/>
    <col min="2017" max="2017" width="9" style="96" bestFit="1" customWidth="1"/>
    <col min="2018" max="2018" width="7.85546875" style="96" bestFit="1" customWidth="1"/>
    <col min="2019" max="2019" width="11.7109375" style="96" bestFit="1" customWidth="1"/>
    <col min="2020" max="2020" width="14.28515625" style="96" customWidth="1"/>
    <col min="2021" max="2021" width="11.7109375" style="96" bestFit="1" customWidth="1"/>
    <col min="2022" max="2022" width="14.140625" style="96" bestFit="1" customWidth="1"/>
    <col min="2023" max="2023" width="16.7109375" style="96" customWidth="1"/>
    <col min="2024" max="2024" width="16.5703125" style="96" customWidth="1"/>
    <col min="2025" max="2026" width="7.85546875" style="96" bestFit="1" customWidth="1"/>
    <col min="2027" max="2027" width="8" style="96" bestFit="1" customWidth="1"/>
    <col min="2028" max="2029" width="7.85546875" style="96" bestFit="1" customWidth="1"/>
    <col min="2030" max="2030" width="9.7109375" style="96" customWidth="1"/>
    <col min="2031" max="2031" width="12.85546875" style="96" customWidth="1"/>
    <col min="2032" max="2268" width="9.140625" style="96"/>
    <col min="2269" max="2269" width="9" style="96" bestFit="1" customWidth="1"/>
    <col min="2270" max="2270" width="9.85546875" style="96" bestFit="1" customWidth="1"/>
    <col min="2271" max="2271" width="9.140625" style="96" bestFit="1" customWidth="1"/>
    <col min="2272" max="2272" width="16" style="96" bestFit="1" customWidth="1"/>
    <col min="2273" max="2273" width="9" style="96" bestFit="1" customWidth="1"/>
    <col min="2274" max="2274" width="7.85546875" style="96" bestFit="1" customWidth="1"/>
    <col min="2275" max="2275" width="11.7109375" style="96" bestFit="1" customWidth="1"/>
    <col min="2276" max="2276" width="14.28515625" style="96" customWidth="1"/>
    <col min="2277" max="2277" width="11.7109375" style="96" bestFit="1" customWidth="1"/>
    <col min="2278" max="2278" width="14.140625" style="96" bestFit="1" customWidth="1"/>
    <col min="2279" max="2279" width="16.7109375" style="96" customWidth="1"/>
    <col min="2280" max="2280" width="16.5703125" style="96" customWidth="1"/>
    <col min="2281" max="2282" width="7.85546875" style="96" bestFit="1" customWidth="1"/>
    <col min="2283" max="2283" width="8" style="96" bestFit="1" customWidth="1"/>
    <col min="2284" max="2285" width="7.85546875" style="96" bestFit="1" customWidth="1"/>
    <col min="2286" max="2286" width="9.7109375" style="96" customWidth="1"/>
    <col min="2287" max="2287" width="12.85546875" style="96" customWidth="1"/>
    <col min="2288" max="2524" width="9.140625" style="96"/>
    <col min="2525" max="2525" width="9" style="96" bestFit="1" customWidth="1"/>
    <col min="2526" max="2526" width="9.85546875" style="96" bestFit="1" customWidth="1"/>
    <col min="2527" max="2527" width="9.140625" style="96" bestFit="1" customWidth="1"/>
    <col min="2528" max="2528" width="16" style="96" bestFit="1" customWidth="1"/>
    <col min="2529" max="2529" width="9" style="96" bestFit="1" customWidth="1"/>
    <col min="2530" max="2530" width="7.85546875" style="96" bestFit="1" customWidth="1"/>
    <col min="2531" max="2531" width="11.7109375" style="96" bestFit="1" customWidth="1"/>
    <col min="2532" max="2532" width="14.28515625" style="96" customWidth="1"/>
    <col min="2533" max="2533" width="11.7109375" style="96" bestFit="1" customWidth="1"/>
    <col min="2534" max="2534" width="14.140625" style="96" bestFit="1" customWidth="1"/>
    <col min="2535" max="2535" width="16.7109375" style="96" customWidth="1"/>
    <col min="2536" max="2536" width="16.5703125" style="96" customWidth="1"/>
    <col min="2537" max="2538" width="7.85546875" style="96" bestFit="1" customWidth="1"/>
    <col min="2539" max="2539" width="8" style="96" bestFit="1" customWidth="1"/>
    <col min="2540" max="2541" width="7.85546875" style="96" bestFit="1" customWidth="1"/>
    <col min="2542" max="2542" width="9.7109375" style="96" customWidth="1"/>
    <col min="2543" max="2543" width="12.85546875" style="96" customWidth="1"/>
    <col min="2544" max="2780" width="9.140625" style="96"/>
    <col min="2781" max="2781" width="9" style="96" bestFit="1" customWidth="1"/>
    <col min="2782" max="2782" width="9.85546875" style="96" bestFit="1" customWidth="1"/>
    <col min="2783" max="2783" width="9.140625" style="96" bestFit="1" customWidth="1"/>
    <col min="2784" max="2784" width="16" style="96" bestFit="1" customWidth="1"/>
    <col min="2785" max="2785" width="9" style="96" bestFit="1" customWidth="1"/>
    <col min="2786" max="2786" width="7.85546875" style="96" bestFit="1" customWidth="1"/>
    <col min="2787" max="2787" width="11.7109375" style="96" bestFit="1" customWidth="1"/>
    <col min="2788" max="2788" width="14.28515625" style="96" customWidth="1"/>
    <col min="2789" max="2789" width="11.7109375" style="96" bestFit="1" customWidth="1"/>
    <col min="2790" max="2790" width="14.140625" style="96" bestFit="1" customWidth="1"/>
    <col min="2791" max="2791" width="16.7109375" style="96" customWidth="1"/>
    <col min="2792" max="2792" width="16.5703125" style="96" customWidth="1"/>
    <col min="2793" max="2794" width="7.85546875" style="96" bestFit="1" customWidth="1"/>
    <col min="2795" max="2795" width="8" style="96" bestFit="1" customWidth="1"/>
    <col min="2796" max="2797" width="7.85546875" style="96" bestFit="1" customWidth="1"/>
    <col min="2798" max="2798" width="9.7109375" style="96" customWidth="1"/>
    <col min="2799" max="2799" width="12.85546875" style="96" customWidth="1"/>
    <col min="2800" max="3036" width="9.140625" style="96"/>
    <col min="3037" max="3037" width="9" style="96" bestFit="1" customWidth="1"/>
    <col min="3038" max="3038" width="9.85546875" style="96" bestFit="1" customWidth="1"/>
    <col min="3039" max="3039" width="9.140625" style="96" bestFit="1" customWidth="1"/>
    <col min="3040" max="3040" width="16" style="96" bestFit="1" customWidth="1"/>
    <col min="3041" max="3041" width="9" style="96" bestFit="1" customWidth="1"/>
    <col min="3042" max="3042" width="7.85546875" style="96" bestFit="1" customWidth="1"/>
    <col min="3043" max="3043" width="11.7109375" style="96" bestFit="1" customWidth="1"/>
    <col min="3044" max="3044" width="14.28515625" style="96" customWidth="1"/>
    <col min="3045" max="3045" width="11.7109375" style="96" bestFit="1" customWidth="1"/>
    <col min="3046" max="3046" width="14.140625" style="96" bestFit="1" customWidth="1"/>
    <col min="3047" max="3047" width="16.7109375" style="96" customWidth="1"/>
    <col min="3048" max="3048" width="16.5703125" style="96" customWidth="1"/>
    <col min="3049" max="3050" width="7.85546875" style="96" bestFit="1" customWidth="1"/>
    <col min="3051" max="3051" width="8" style="96" bestFit="1" customWidth="1"/>
    <col min="3052" max="3053" width="7.85546875" style="96" bestFit="1" customWidth="1"/>
    <col min="3054" max="3054" width="9.7109375" style="96" customWidth="1"/>
    <col min="3055" max="3055" width="12.85546875" style="96" customWidth="1"/>
    <col min="3056" max="3292" width="9.140625" style="96"/>
    <col min="3293" max="3293" width="9" style="96" bestFit="1" customWidth="1"/>
    <col min="3294" max="3294" width="9.85546875" style="96" bestFit="1" customWidth="1"/>
    <col min="3295" max="3295" width="9.140625" style="96" bestFit="1" customWidth="1"/>
    <col min="3296" max="3296" width="16" style="96" bestFit="1" customWidth="1"/>
    <col min="3297" max="3297" width="9" style="96" bestFit="1" customWidth="1"/>
    <col min="3298" max="3298" width="7.85546875" style="96" bestFit="1" customWidth="1"/>
    <col min="3299" max="3299" width="11.7109375" style="96" bestFit="1" customWidth="1"/>
    <col min="3300" max="3300" width="14.28515625" style="96" customWidth="1"/>
    <col min="3301" max="3301" width="11.7109375" style="96" bestFit="1" customWidth="1"/>
    <col min="3302" max="3302" width="14.140625" style="96" bestFit="1" customWidth="1"/>
    <col min="3303" max="3303" width="16.7109375" style="96" customWidth="1"/>
    <col min="3304" max="3304" width="16.5703125" style="96" customWidth="1"/>
    <col min="3305" max="3306" width="7.85546875" style="96" bestFit="1" customWidth="1"/>
    <col min="3307" max="3307" width="8" style="96" bestFit="1" customWidth="1"/>
    <col min="3308" max="3309" width="7.85546875" style="96" bestFit="1" customWidth="1"/>
    <col min="3310" max="3310" width="9.7109375" style="96" customWidth="1"/>
    <col min="3311" max="3311" width="12.85546875" style="96" customWidth="1"/>
    <col min="3312" max="3548" width="9.140625" style="96"/>
    <col min="3549" max="3549" width="9" style="96" bestFit="1" customWidth="1"/>
    <col min="3550" max="3550" width="9.85546875" style="96" bestFit="1" customWidth="1"/>
    <col min="3551" max="3551" width="9.140625" style="96" bestFit="1" customWidth="1"/>
    <col min="3552" max="3552" width="16" style="96" bestFit="1" customWidth="1"/>
    <col min="3553" max="3553" width="9" style="96" bestFit="1" customWidth="1"/>
    <col min="3554" max="3554" width="7.85546875" style="96" bestFit="1" customWidth="1"/>
    <col min="3555" max="3555" width="11.7109375" style="96" bestFit="1" customWidth="1"/>
    <col min="3556" max="3556" width="14.28515625" style="96" customWidth="1"/>
    <col min="3557" max="3557" width="11.7109375" style="96" bestFit="1" customWidth="1"/>
    <col min="3558" max="3558" width="14.140625" style="96" bestFit="1" customWidth="1"/>
    <col min="3559" max="3559" width="16.7109375" style="96" customWidth="1"/>
    <col min="3560" max="3560" width="16.5703125" style="96" customWidth="1"/>
    <col min="3561" max="3562" width="7.85546875" style="96" bestFit="1" customWidth="1"/>
    <col min="3563" max="3563" width="8" style="96" bestFit="1" customWidth="1"/>
    <col min="3564" max="3565" width="7.85546875" style="96" bestFit="1" customWidth="1"/>
    <col min="3566" max="3566" width="9.7109375" style="96" customWidth="1"/>
    <col min="3567" max="3567" width="12.85546875" style="96" customWidth="1"/>
    <col min="3568" max="3804" width="9.140625" style="96"/>
    <col min="3805" max="3805" width="9" style="96" bestFit="1" customWidth="1"/>
    <col min="3806" max="3806" width="9.85546875" style="96" bestFit="1" customWidth="1"/>
    <col min="3807" max="3807" width="9.140625" style="96" bestFit="1" customWidth="1"/>
    <col min="3808" max="3808" width="16" style="96" bestFit="1" customWidth="1"/>
    <col min="3809" max="3809" width="9" style="96" bestFit="1" customWidth="1"/>
    <col min="3810" max="3810" width="7.85546875" style="96" bestFit="1" customWidth="1"/>
    <col min="3811" max="3811" width="11.7109375" style="96" bestFit="1" customWidth="1"/>
    <col min="3812" max="3812" width="14.28515625" style="96" customWidth="1"/>
    <col min="3813" max="3813" width="11.7109375" style="96" bestFit="1" customWidth="1"/>
    <col min="3814" max="3814" width="14.140625" style="96" bestFit="1" customWidth="1"/>
    <col min="3815" max="3815" width="16.7109375" style="96" customWidth="1"/>
    <col min="3816" max="3816" width="16.5703125" style="96" customWidth="1"/>
    <col min="3817" max="3818" width="7.85546875" style="96" bestFit="1" customWidth="1"/>
    <col min="3819" max="3819" width="8" style="96" bestFit="1" customWidth="1"/>
    <col min="3820" max="3821" width="7.85546875" style="96" bestFit="1" customWidth="1"/>
    <col min="3822" max="3822" width="9.7109375" style="96" customWidth="1"/>
    <col min="3823" max="3823" width="12.85546875" style="96" customWidth="1"/>
    <col min="3824" max="4060" width="9.140625" style="96"/>
    <col min="4061" max="4061" width="9" style="96" bestFit="1" customWidth="1"/>
    <col min="4062" max="4062" width="9.85546875" style="96" bestFit="1" customWidth="1"/>
    <col min="4063" max="4063" width="9.140625" style="96" bestFit="1" customWidth="1"/>
    <col min="4064" max="4064" width="16" style="96" bestFit="1" customWidth="1"/>
    <col min="4065" max="4065" width="9" style="96" bestFit="1" customWidth="1"/>
    <col min="4066" max="4066" width="7.85546875" style="96" bestFit="1" customWidth="1"/>
    <col min="4067" max="4067" width="11.7109375" style="96" bestFit="1" customWidth="1"/>
    <col min="4068" max="4068" width="14.28515625" style="96" customWidth="1"/>
    <col min="4069" max="4069" width="11.7109375" style="96" bestFit="1" customWidth="1"/>
    <col min="4070" max="4070" width="14.140625" style="96" bestFit="1" customWidth="1"/>
    <col min="4071" max="4071" width="16.7109375" style="96" customWidth="1"/>
    <col min="4072" max="4072" width="16.5703125" style="96" customWidth="1"/>
    <col min="4073" max="4074" width="7.85546875" style="96" bestFit="1" customWidth="1"/>
    <col min="4075" max="4075" width="8" style="96" bestFit="1" customWidth="1"/>
    <col min="4076" max="4077" width="7.85546875" style="96" bestFit="1" customWidth="1"/>
    <col min="4078" max="4078" width="9.7109375" style="96" customWidth="1"/>
    <col min="4079" max="4079" width="12.85546875" style="96" customWidth="1"/>
    <col min="4080" max="4316" width="9.140625" style="96"/>
    <col min="4317" max="4317" width="9" style="96" bestFit="1" customWidth="1"/>
    <col min="4318" max="4318" width="9.85546875" style="96" bestFit="1" customWidth="1"/>
    <col min="4319" max="4319" width="9.140625" style="96" bestFit="1" customWidth="1"/>
    <col min="4320" max="4320" width="16" style="96" bestFit="1" customWidth="1"/>
    <col min="4321" max="4321" width="9" style="96" bestFit="1" customWidth="1"/>
    <col min="4322" max="4322" width="7.85546875" style="96" bestFit="1" customWidth="1"/>
    <col min="4323" max="4323" width="11.7109375" style="96" bestFit="1" customWidth="1"/>
    <col min="4324" max="4324" width="14.28515625" style="96" customWidth="1"/>
    <col min="4325" max="4325" width="11.7109375" style="96" bestFit="1" customWidth="1"/>
    <col min="4326" max="4326" width="14.140625" style="96" bestFit="1" customWidth="1"/>
    <col min="4327" max="4327" width="16.7109375" style="96" customWidth="1"/>
    <col min="4328" max="4328" width="16.5703125" style="96" customWidth="1"/>
    <col min="4329" max="4330" width="7.85546875" style="96" bestFit="1" customWidth="1"/>
    <col min="4331" max="4331" width="8" style="96" bestFit="1" customWidth="1"/>
    <col min="4332" max="4333" width="7.85546875" style="96" bestFit="1" customWidth="1"/>
    <col min="4334" max="4334" width="9.7109375" style="96" customWidth="1"/>
    <col min="4335" max="4335" width="12.85546875" style="96" customWidth="1"/>
    <col min="4336" max="4572" width="9.140625" style="96"/>
    <col min="4573" max="4573" width="9" style="96" bestFit="1" customWidth="1"/>
    <col min="4574" max="4574" width="9.85546875" style="96" bestFit="1" customWidth="1"/>
    <col min="4575" max="4575" width="9.140625" style="96" bestFit="1" customWidth="1"/>
    <col min="4576" max="4576" width="16" style="96" bestFit="1" customWidth="1"/>
    <col min="4577" max="4577" width="9" style="96" bestFit="1" customWidth="1"/>
    <col min="4578" max="4578" width="7.85546875" style="96" bestFit="1" customWidth="1"/>
    <col min="4579" max="4579" width="11.7109375" style="96" bestFit="1" customWidth="1"/>
    <col min="4580" max="4580" width="14.28515625" style="96" customWidth="1"/>
    <col min="4581" max="4581" width="11.7109375" style="96" bestFit="1" customWidth="1"/>
    <col min="4582" max="4582" width="14.140625" style="96" bestFit="1" customWidth="1"/>
    <col min="4583" max="4583" width="16.7109375" style="96" customWidth="1"/>
    <col min="4584" max="4584" width="16.5703125" style="96" customWidth="1"/>
    <col min="4585" max="4586" width="7.85546875" style="96" bestFit="1" customWidth="1"/>
    <col min="4587" max="4587" width="8" style="96" bestFit="1" customWidth="1"/>
    <col min="4588" max="4589" width="7.85546875" style="96" bestFit="1" customWidth="1"/>
    <col min="4590" max="4590" width="9.7109375" style="96" customWidth="1"/>
    <col min="4591" max="4591" width="12.85546875" style="96" customWidth="1"/>
    <col min="4592" max="4828" width="9.140625" style="96"/>
    <col min="4829" max="4829" width="9" style="96" bestFit="1" customWidth="1"/>
    <col min="4830" max="4830" width="9.85546875" style="96" bestFit="1" customWidth="1"/>
    <col min="4831" max="4831" width="9.140625" style="96" bestFit="1" customWidth="1"/>
    <col min="4832" max="4832" width="16" style="96" bestFit="1" customWidth="1"/>
    <col min="4833" max="4833" width="9" style="96" bestFit="1" customWidth="1"/>
    <col min="4834" max="4834" width="7.85546875" style="96" bestFit="1" customWidth="1"/>
    <col min="4835" max="4835" width="11.7109375" style="96" bestFit="1" customWidth="1"/>
    <col min="4836" max="4836" width="14.28515625" style="96" customWidth="1"/>
    <col min="4837" max="4837" width="11.7109375" style="96" bestFit="1" customWidth="1"/>
    <col min="4838" max="4838" width="14.140625" style="96" bestFit="1" customWidth="1"/>
    <col min="4839" max="4839" width="16.7109375" style="96" customWidth="1"/>
    <col min="4840" max="4840" width="16.5703125" style="96" customWidth="1"/>
    <col min="4841" max="4842" width="7.85546875" style="96" bestFit="1" customWidth="1"/>
    <col min="4843" max="4843" width="8" style="96" bestFit="1" customWidth="1"/>
    <col min="4844" max="4845" width="7.85546875" style="96" bestFit="1" customWidth="1"/>
    <col min="4846" max="4846" width="9.7109375" style="96" customWidth="1"/>
    <col min="4847" max="4847" width="12.85546875" style="96" customWidth="1"/>
    <col min="4848" max="5084" width="9.140625" style="96"/>
    <col min="5085" max="5085" width="9" style="96" bestFit="1" customWidth="1"/>
    <col min="5086" max="5086" width="9.85546875" style="96" bestFit="1" customWidth="1"/>
    <col min="5087" max="5087" width="9.140625" style="96" bestFit="1" customWidth="1"/>
    <col min="5088" max="5088" width="16" style="96" bestFit="1" customWidth="1"/>
    <col min="5089" max="5089" width="9" style="96" bestFit="1" customWidth="1"/>
    <col min="5090" max="5090" width="7.85546875" style="96" bestFit="1" customWidth="1"/>
    <col min="5091" max="5091" width="11.7109375" style="96" bestFit="1" customWidth="1"/>
    <col min="5092" max="5092" width="14.28515625" style="96" customWidth="1"/>
    <col min="5093" max="5093" width="11.7109375" style="96" bestFit="1" customWidth="1"/>
    <col min="5094" max="5094" width="14.140625" style="96" bestFit="1" customWidth="1"/>
    <col min="5095" max="5095" width="16.7109375" style="96" customWidth="1"/>
    <col min="5096" max="5096" width="16.5703125" style="96" customWidth="1"/>
    <col min="5097" max="5098" width="7.85546875" style="96" bestFit="1" customWidth="1"/>
    <col min="5099" max="5099" width="8" style="96" bestFit="1" customWidth="1"/>
    <col min="5100" max="5101" width="7.85546875" style="96" bestFit="1" customWidth="1"/>
    <col min="5102" max="5102" width="9.7109375" style="96" customWidth="1"/>
    <col min="5103" max="5103" width="12.85546875" style="96" customWidth="1"/>
    <col min="5104" max="5340" width="9.140625" style="96"/>
    <col min="5341" max="5341" width="9" style="96" bestFit="1" customWidth="1"/>
    <col min="5342" max="5342" width="9.85546875" style="96" bestFit="1" customWidth="1"/>
    <col min="5343" max="5343" width="9.140625" style="96" bestFit="1" customWidth="1"/>
    <col min="5344" max="5344" width="16" style="96" bestFit="1" customWidth="1"/>
    <col min="5345" max="5345" width="9" style="96" bestFit="1" customWidth="1"/>
    <col min="5346" max="5346" width="7.85546875" style="96" bestFit="1" customWidth="1"/>
    <col min="5347" max="5347" width="11.7109375" style="96" bestFit="1" customWidth="1"/>
    <col min="5348" max="5348" width="14.28515625" style="96" customWidth="1"/>
    <col min="5349" max="5349" width="11.7109375" style="96" bestFit="1" customWidth="1"/>
    <col min="5350" max="5350" width="14.140625" style="96" bestFit="1" customWidth="1"/>
    <col min="5351" max="5351" width="16.7109375" style="96" customWidth="1"/>
    <col min="5352" max="5352" width="16.5703125" style="96" customWidth="1"/>
    <col min="5353" max="5354" width="7.85546875" style="96" bestFit="1" customWidth="1"/>
    <col min="5355" max="5355" width="8" style="96" bestFit="1" customWidth="1"/>
    <col min="5356" max="5357" width="7.85546875" style="96" bestFit="1" customWidth="1"/>
    <col min="5358" max="5358" width="9.7109375" style="96" customWidth="1"/>
    <col min="5359" max="5359" width="12.85546875" style="96" customWidth="1"/>
    <col min="5360" max="5596" width="9.140625" style="96"/>
    <col min="5597" max="5597" width="9" style="96" bestFit="1" customWidth="1"/>
    <col min="5598" max="5598" width="9.85546875" style="96" bestFit="1" customWidth="1"/>
    <col min="5599" max="5599" width="9.140625" style="96" bestFit="1" customWidth="1"/>
    <col min="5600" max="5600" width="16" style="96" bestFit="1" customWidth="1"/>
    <col min="5601" max="5601" width="9" style="96" bestFit="1" customWidth="1"/>
    <col min="5602" max="5602" width="7.85546875" style="96" bestFit="1" customWidth="1"/>
    <col min="5603" max="5603" width="11.7109375" style="96" bestFit="1" customWidth="1"/>
    <col min="5604" max="5604" width="14.28515625" style="96" customWidth="1"/>
    <col min="5605" max="5605" width="11.7109375" style="96" bestFit="1" customWidth="1"/>
    <col min="5606" max="5606" width="14.140625" style="96" bestFit="1" customWidth="1"/>
    <col min="5607" max="5607" width="16.7109375" style="96" customWidth="1"/>
    <col min="5608" max="5608" width="16.5703125" style="96" customWidth="1"/>
    <col min="5609" max="5610" width="7.85546875" style="96" bestFit="1" customWidth="1"/>
    <col min="5611" max="5611" width="8" style="96" bestFit="1" customWidth="1"/>
    <col min="5612" max="5613" width="7.85546875" style="96" bestFit="1" customWidth="1"/>
    <col min="5614" max="5614" width="9.7109375" style="96" customWidth="1"/>
    <col min="5615" max="5615" width="12.85546875" style="96" customWidth="1"/>
    <col min="5616" max="5852" width="9.140625" style="96"/>
    <col min="5853" max="5853" width="9" style="96" bestFit="1" customWidth="1"/>
    <col min="5854" max="5854" width="9.85546875" style="96" bestFit="1" customWidth="1"/>
    <col min="5855" max="5855" width="9.140625" style="96" bestFit="1" customWidth="1"/>
    <col min="5856" max="5856" width="16" style="96" bestFit="1" customWidth="1"/>
    <col min="5857" max="5857" width="9" style="96" bestFit="1" customWidth="1"/>
    <col min="5858" max="5858" width="7.85546875" style="96" bestFit="1" customWidth="1"/>
    <col min="5859" max="5859" width="11.7109375" style="96" bestFit="1" customWidth="1"/>
    <col min="5860" max="5860" width="14.28515625" style="96" customWidth="1"/>
    <col min="5861" max="5861" width="11.7109375" style="96" bestFit="1" customWidth="1"/>
    <col min="5862" max="5862" width="14.140625" style="96" bestFit="1" customWidth="1"/>
    <col min="5863" max="5863" width="16.7109375" style="96" customWidth="1"/>
    <col min="5864" max="5864" width="16.5703125" style="96" customWidth="1"/>
    <col min="5865" max="5866" width="7.85546875" style="96" bestFit="1" customWidth="1"/>
    <col min="5867" max="5867" width="8" style="96" bestFit="1" customWidth="1"/>
    <col min="5868" max="5869" width="7.85546875" style="96" bestFit="1" customWidth="1"/>
    <col min="5870" max="5870" width="9.7109375" style="96" customWidth="1"/>
    <col min="5871" max="5871" width="12.85546875" style="96" customWidth="1"/>
    <col min="5872" max="6108" width="9.140625" style="96"/>
    <col min="6109" max="6109" width="9" style="96" bestFit="1" customWidth="1"/>
    <col min="6110" max="6110" width="9.85546875" style="96" bestFit="1" customWidth="1"/>
    <col min="6111" max="6111" width="9.140625" style="96" bestFit="1" customWidth="1"/>
    <col min="6112" max="6112" width="16" style="96" bestFit="1" customWidth="1"/>
    <col min="6113" max="6113" width="9" style="96" bestFit="1" customWidth="1"/>
    <col min="6114" max="6114" width="7.85546875" style="96" bestFit="1" customWidth="1"/>
    <col min="6115" max="6115" width="11.7109375" style="96" bestFit="1" customWidth="1"/>
    <col min="6116" max="6116" width="14.28515625" style="96" customWidth="1"/>
    <col min="6117" max="6117" width="11.7109375" style="96" bestFit="1" customWidth="1"/>
    <col min="6118" max="6118" width="14.140625" style="96" bestFit="1" customWidth="1"/>
    <col min="6119" max="6119" width="16.7109375" style="96" customWidth="1"/>
    <col min="6120" max="6120" width="16.5703125" style="96" customWidth="1"/>
    <col min="6121" max="6122" width="7.85546875" style="96" bestFit="1" customWidth="1"/>
    <col min="6123" max="6123" width="8" style="96" bestFit="1" customWidth="1"/>
    <col min="6124" max="6125" width="7.85546875" style="96" bestFit="1" customWidth="1"/>
    <col min="6126" max="6126" width="9.7109375" style="96" customWidth="1"/>
    <col min="6127" max="6127" width="12.85546875" style="96" customWidth="1"/>
    <col min="6128" max="6364" width="9.140625" style="96"/>
    <col min="6365" max="6365" width="9" style="96" bestFit="1" customWidth="1"/>
    <col min="6366" max="6366" width="9.85546875" style="96" bestFit="1" customWidth="1"/>
    <col min="6367" max="6367" width="9.140625" style="96" bestFit="1" customWidth="1"/>
    <col min="6368" max="6368" width="16" style="96" bestFit="1" customWidth="1"/>
    <col min="6369" max="6369" width="9" style="96" bestFit="1" customWidth="1"/>
    <col min="6370" max="6370" width="7.85546875" style="96" bestFit="1" customWidth="1"/>
    <col min="6371" max="6371" width="11.7109375" style="96" bestFit="1" customWidth="1"/>
    <col min="6372" max="6372" width="14.28515625" style="96" customWidth="1"/>
    <col min="6373" max="6373" width="11.7109375" style="96" bestFit="1" customWidth="1"/>
    <col min="6374" max="6374" width="14.140625" style="96" bestFit="1" customWidth="1"/>
    <col min="6375" max="6375" width="16.7109375" style="96" customWidth="1"/>
    <col min="6376" max="6376" width="16.5703125" style="96" customWidth="1"/>
    <col min="6377" max="6378" width="7.85546875" style="96" bestFit="1" customWidth="1"/>
    <col min="6379" max="6379" width="8" style="96" bestFit="1" customWidth="1"/>
    <col min="6380" max="6381" width="7.85546875" style="96" bestFit="1" customWidth="1"/>
    <col min="6382" max="6382" width="9.7109375" style="96" customWidth="1"/>
    <col min="6383" max="6383" width="12.85546875" style="96" customWidth="1"/>
    <col min="6384" max="6620" width="9.140625" style="96"/>
    <col min="6621" max="6621" width="9" style="96" bestFit="1" customWidth="1"/>
    <col min="6622" max="6622" width="9.85546875" style="96" bestFit="1" customWidth="1"/>
    <col min="6623" max="6623" width="9.140625" style="96" bestFit="1" customWidth="1"/>
    <col min="6624" max="6624" width="16" style="96" bestFit="1" customWidth="1"/>
    <col min="6625" max="6625" width="9" style="96" bestFit="1" customWidth="1"/>
    <col min="6626" max="6626" width="7.85546875" style="96" bestFit="1" customWidth="1"/>
    <col min="6627" max="6627" width="11.7109375" style="96" bestFit="1" customWidth="1"/>
    <col min="6628" max="6628" width="14.28515625" style="96" customWidth="1"/>
    <col min="6629" max="6629" width="11.7109375" style="96" bestFit="1" customWidth="1"/>
    <col min="6630" max="6630" width="14.140625" style="96" bestFit="1" customWidth="1"/>
    <col min="6631" max="6631" width="16.7109375" style="96" customWidth="1"/>
    <col min="6632" max="6632" width="16.5703125" style="96" customWidth="1"/>
    <col min="6633" max="6634" width="7.85546875" style="96" bestFit="1" customWidth="1"/>
    <col min="6635" max="6635" width="8" style="96" bestFit="1" customWidth="1"/>
    <col min="6636" max="6637" width="7.85546875" style="96" bestFit="1" customWidth="1"/>
    <col min="6638" max="6638" width="9.7109375" style="96" customWidth="1"/>
    <col min="6639" max="6639" width="12.85546875" style="96" customWidth="1"/>
    <col min="6640" max="6876" width="9.140625" style="96"/>
    <col min="6877" max="6877" width="9" style="96" bestFit="1" customWidth="1"/>
    <col min="6878" max="6878" width="9.85546875" style="96" bestFit="1" customWidth="1"/>
    <col min="6879" max="6879" width="9.140625" style="96" bestFit="1" customWidth="1"/>
    <col min="6880" max="6880" width="16" style="96" bestFit="1" customWidth="1"/>
    <col min="6881" max="6881" width="9" style="96" bestFit="1" customWidth="1"/>
    <col min="6882" max="6882" width="7.85546875" style="96" bestFit="1" customWidth="1"/>
    <col min="6883" max="6883" width="11.7109375" style="96" bestFit="1" customWidth="1"/>
    <col min="6884" max="6884" width="14.28515625" style="96" customWidth="1"/>
    <col min="6885" max="6885" width="11.7109375" style="96" bestFit="1" customWidth="1"/>
    <col min="6886" max="6886" width="14.140625" style="96" bestFit="1" customWidth="1"/>
    <col min="6887" max="6887" width="16.7109375" style="96" customWidth="1"/>
    <col min="6888" max="6888" width="16.5703125" style="96" customWidth="1"/>
    <col min="6889" max="6890" width="7.85546875" style="96" bestFit="1" customWidth="1"/>
    <col min="6891" max="6891" width="8" style="96" bestFit="1" customWidth="1"/>
    <col min="6892" max="6893" width="7.85546875" style="96" bestFit="1" customWidth="1"/>
    <col min="6894" max="6894" width="9.7109375" style="96" customWidth="1"/>
    <col min="6895" max="6895" width="12.85546875" style="96" customWidth="1"/>
    <col min="6896" max="7132" width="9.140625" style="96"/>
    <col min="7133" max="7133" width="9" style="96" bestFit="1" customWidth="1"/>
    <col min="7134" max="7134" width="9.85546875" style="96" bestFit="1" customWidth="1"/>
    <col min="7135" max="7135" width="9.140625" style="96" bestFit="1" customWidth="1"/>
    <col min="7136" max="7136" width="16" style="96" bestFit="1" customWidth="1"/>
    <col min="7137" max="7137" width="9" style="96" bestFit="1" customWidth="1"/>
    <col min="7138" max="7138" width="7.85546875" style="96" bestFit="1" customWidth="1"/>
    <col min="7139" max="7139" width="11.7109375" style="96" bestFit="1" customWidth="1"/>
    <col min="7140" max="7140" width="14.28515625" style="96" customWidth="1"/>
    <col min="7141" max="7141" width="11.7109375" style="96" bestFit="1" customWidth="1"/>
    <col min="7142" max="7142" width="14.140625" style="96" bestFit="1" customWidth="1"/>
    <col min="7143" max="7143" width="16.7109375" style="96" customWidth="1"/>
    <col min="7144" max="7144" width="16.5703125" style="96" customWidth="1"/>
    <col min="7145" max="7146" width="7.85546875" style="96" bestFit="1" customWidth="1"/>
    <col min="7147" max="7147" width="8" style="96" bestFit="1" customWidth="1"/>
    <col min="7148" max="7149" width="7.85546875" style="96" bestFit="1" customWidth="1"/>
    <col min="7150" max="7150" width="9.7109375" style="96" customWidth="1"/>
    <col min="7151" max="7151" width="12.85546875" style="96" customWidth="1"/>
    <col min="7152" max="7388" width="9.140625" style="96"/>
    <col min="7389" max="7389" width="9" style="96" bestFit="1" customWidth="1"/>
    <col min="7390" max="7390" width="9.85546875" style="96" bestFit="1" customWidth="1"/>
    <col min="7391" max="7391" width="9.140625" style="96" bestFit="1" customWidth="1"/>
    <col min="7392" max="7392" width="16" style="96" bestFit="1" customWidth="1"/>
    <col min="7393" max="7393" width="9" style="96" bestFit="1" customWidth="1"/>
    <col min="7394" max="7394" width="7.85546875" style="96" bestFit="1" customWidth="1"/>
    <col min="7395" max="7395" width="11.7109375" style="96" bestFit="1" customWidth="1"/>
    <col min="7396" max="7396" width="14.28515625" style="96" customWidth="1"/>
    <col min="7397" max="7397" width="11.7109375" style="96" bestFit="1" customWidth="1"/>
    <col min="7398" max="7398" width="14.140625" style="96" bestFit="1" customWidth="1"/>
    <col min="7399" max="7399" width="16.7109375" style="96" customWidth="1"/>
    <col min="7400" max="7400" width="16.5703125" style="96" customWidth="1"/>
    <col min="7401" max="7402" width="7.85546875" style="96" bestFit="1" customWidth="1"/>
    <col min="7403" max="7403" width="8" style="96" bestFit="1" customWidth="1"/>
    <col min="7404" max="7405" width="7.85546875" style="96" bestFit="1" customWidth="1"/>
    <col min="7406" max="7406" width="9.7109375" style="96" customWidth="1"/>
    <col min="7407" max="7407" width="12.85546875" style="96" customWidth="1"/>
    <col min="7408" max="7644" width="9.140625" style="96"/>
    <col min="7645" max="7645" width="9" style="96" bestFit="1" customWidth="1"/>
    <col min="7646" max="7646" width="9.85546875" style="96" bestFit="1" customWidth="1"/>
    <col min="7647" max="7647" width="9.140625" style="96" bestFit="1" customWidth="1"/>
    <col min="7648" max="7648" width="16" style="96" bestFit="1" customWidth="1"/>
    <col min="7649" max="7649" width="9" style="96" bestFit="1" customWidth="1"/>
    <col min="7650" max="7650" width="7.85546875" style="96" bestFit="1" customWidth="1"/>
    <col min="7651" max="7651" width="11.7109375" style="96" bestFit="1" customWidth="1"/>
    <col min="7652" max="7652" width="14.28515625" style="96" customWidth="1"/>
    <col min="7653" max="7653" width="11.7109375" style="96" bestFit="1" customWidth="1"/>
    <col min="7654" max="7654" width="14.140625" style="96" bestFit="1" customWidth="1"/>
    <col min="7655" max="7655" width="16.7109375" style="96" customWidth="1"/>
    <col min="7656" max="7656" width="16.5703125" style="96" customWidth="1"/>
    <col min="7657" max="7658" width="7.85546875" style="96" bestFit="1" customWidth="1"/>
    <col min="7659" max="7659" width="8" style="96" bestFit="1" customWidth="1"/>
    <col min="7660" max="7661" width="7.85546875" style="96" bestFit="1" customWidth="1"/>
    <col min="7662" max="7662" width="9.7109375" style="96" customWidth="1"/>
    <col min="7663" max="7663" width="12.85546875" style="96" customWidth="1"/>
    <col min="7664" max="7900" width="9.140625" style="96"/>
    <col min="7901" max="7901" width="9" style="96" bestFit="1" customWidth="1"/>
    <col min="7902" max="7902" width="9.85546875" style="96" bestFit="1" customWidth="1"/>
    <col min="7903" max="7903" width="9.140625" style="96" bestFit="1" customWidth="1"/>
    <col min="7904" max="7904" width="16" style="96" bestFit="1" customWidth="1"/>
    <col min="7905" max="7905" width="9" style="96" bestFit="1" customWidth="1"/>
    <col min="7906" max="7906" width="7.85546875" style="96" bestFit="1" customWidth="1"/>
    <col min="7907" max="7907" width="11.7109375" style="96" bestFit="1" customWidth="1"/>
    <col min="7908" max="7908" width="14.28515625" style="96" customWidth="1"/>
    <col min="7909" max="7909" width="11.7109375" style="96" bestFit="1" customWidth="1"/>
    <col min="7910" max="7910" width="14.140625" style="96" bestFit="1" customWidth="1"/>
    <col min="7911" max="7911" width="16.7109375" style="96" customWidth="1"/>
    <col min="7912" max="7912" width="16.5703125" style="96" customWidth="1"/>
    <col min="7913" max="7914" width="7.85546875" style="96" bestFit="1" customWidth="1"/>
    <col min="7915" max="7915" width="8" style="96" bestFit="1" customWidth="1"/>
    <col min="7916" max="7917" width="7.85546875" style="96" bestFit="1" customWidth="1"/>
    <col min="7918" max="7918" width="9.7109375" style="96" customWidth="1"/>
    <col min="7919" max="7919" width="12.85546875" style="96" customWidth="1"/>
    <col min="7920" max="8156" width="9.140625" style="96"/>
    <col min="8157" max="8157" width="9" style="96" bestFit="1" customWidth="1"/>
    <col min="8158" max="8158" width="9.85546875" style="96" bestFit="1" customWidth="1"/>
    <col min="8159" max="8159" width="9.140625" style="96" bestFit="1" customWidth="1"/>
    <col min="8160" max="8160" width="16" style="96" bestFit="1" customWidth="1"/>
    <col min="8161" max="8161" width="9" style="96" bestFit="1" customWidth="1"/>
    <col min="8162" max="8162" width="7.85546875" style="96" bestFit="1" customWidth="1"/>
    <col min="8163" max="8163" width="11.7109375" style="96" bestFit="1" customWidth="1"/>
    <col min="8164" max="8164" width="14.28515625" style="96" customWidth="1"/>
    <col min="8165" max="8165" width="11.7109375" style="96" bestFit="1" customWidth="1"/>
    <col min="8166" max="8166" width="14.140625" style="96" bestFit="1" customWidth="1"/>
    <col min="8167" max="8167" width="16.7109375" style="96" customWidth="1"/>
    <col min="8168" max="8168" width="16.5703125" style="96" customWidth="1"/>
    <col min="8169" max="8170" width="7.85546875" style="96" bestFit="1" customWidth="1"/>
    <col min="8171" max="8171" width="8" style="96" bestFit="1" customWidth="1"/>
    <col min="8172" max="8173" width="7.85546875" style="96" bestFit="1" customWidth="1"/>
    <col min="8174" max="8174" width="9.7109375" style="96" customWidth="1"/>
    <col min="8175" max="8175" width="12.85546875" style="96" customWidth="1"/>
    <col min="8176" max="8412" width="9.140625" style="96"/>
    <col min="8413" max="8413" width="9" style="96" bestFit="1" customWidth="1"/>
    <col min="8414" max="8414" width="9.85546875" style="96" bestFit="1" customWidth="1"/>
    <col min="8415" max="8415" width="9.140625" style="96" bestFit="1" customWidth="1"/>
    <col min="8416" max="8416" width="16" style="96" bestFit="1" customWidth="1"/>
    <col min="8417" max="8417" width="9" style="96" bestFit="1" customWidth="1"/>
    <col min="8418" max="8418" width="7.85546875" style="96" bestFit="1" customWidth="1"/>
    <col min="8419" max="8419" width="11.7109375" style="96" bestFit="1" customWidth="1"/>
    <col min="8420" max="8420" width="14.28515625" style="96" customWidth="1"/>
    <col min="8421" max="8421" width="11.7109375" style="96" bestFit="1" customWidth="1"/>
    <col min="8422" max="8422" width="14.140625" style="96" bestFit="1" customWidth="1"/>
    <col min="8423" max="8423" width="16.7109375" style="96" customWidth="1"/>
    <col min="8424" max="8424" width="16.5703125" style="96" customWidth="1"/>
    <col min="8425" max="8426" width="7.85546875" style="96" bestFit="1" customWidth="1"/>
    <col min="8427" max="8427" width="8" style="96" bestFit="1" customWidth="1"/>
    <col min="8428" max="8429" width="7.85546875" style="96" bestFit="1" customWidth="1"/>
    <col min="8430" max="8430" width="9.7109375" style="96" customWidth="1"/>
    <col min="8431" max="8431" width="12.85546875" style="96" customWidth="1"/>
    <col min="8432" max="8668" width="9.140625" style="96"/>
    <col min="8669" max="8669" width="9" style="96" bestFit="1" customWidth="1"/>
    <col min="8670" max="8670" width="9.85546875" style="96" bestFit="1" customWidth="1"/>
    <col min="8671" max="8671" width="9.140625" style="96" bestFit="1" customWidth="1"/>
    <col min="8672" max="8672" width="16" style="96" bestFit="1" customWidth="1"/>
    <col min="8673" max="8673" width="9" style="96" bestFit="1" customWidth="1"/>
    <col min="8674" max="8674" width="7.85546875" style="96" bestFit="1" customWidth="1"/>
    <col min="8675" max="8675" width="11.7109375" style="96" bestFit="1" customWidth="1"/>
    <col min="8676" max="8676" width="14.28515625" style="96" customWidth="1"/>
    <col min="8677" max="8677" width="11.7109375" style="96" bestFit="1" customWidth="1"/>
    <col min="8678" max="8678" width="14.140625" style="96" bestFit="1" customWidth="1"/>
    <col min="8679" max="8679" width="16.7109375" style="96" customWidth="1"/>
    <col min="8680" max="8680" width="16.5703125" style="96" customWidth="1"/>
    <col min="8681" max="8682" width="7.85546875" style="96" bestFit="1" customWidth="1"/>
    <col min="8683" max="8683" width="8" style="96" bestFit="1" customWidth="1"/>
    <col min="8684" max="8685" width="7.85546875" style="96" bestFit="1" customWidth="1"/>
    <col min="8686" max="8686" width="9.7109375" style="96" customWidth="1"/>
    <col min="8687" max="8687" width="12.85546875" style="96" customWidth="1"/>
    <col min="8688" max="8924" width="9.140625" style="96"/>
    <col min="8925" max="8925" width="9" style="96" bestFit="1" customWidth="1"/>
    <col min="8926" max="8926" width="9.85546875" style="96" bestFit="1" customWidth="1"/>
    <col min="8927" max="8927" width="9.140625" style="96" bestFit="1" customWidth="1"/>
    <col min="8928" max="8928" width="16" style="96" bestFit="1" customWidth="1"/>
    <col min="8929" max="8929" width="9" style="96" bestFit="1" customWidth="1"/>
    <col min="8930" max="8930" width="7.85546875" style="96" bestFit="1" customWidth="1"/>
    <col min="8931" max="8931" width="11.7109375" style="96" bestFit="1" customWidth="1"/>
    <col min="8932" max="8932" width="14.28515625" style="96" customWidth="1"/>
    <col min="8933" max="8933" width="11.7109375" style="96" bestFit="1" customWidth="1"/>
    <col min="8934" max="8934" width="14.140625" style="96" bestFit="1" customWidth="1"/>
    <col min="8935" max="8935" width="16.7109375" style="96" customWidth="1"/>
    <col min="8936" max="8936" width="16.5703125" style="96" customWidth="1"/>
    <col min="8937" max="8938" width="7.85546875" style="96" bestFit="1" customWidth="1"/>
    <col min="8939" max="8939" width="8" style="96" bestFit="1" customWidth="1"/>
    <col min="8940" max="8941" width="7.85546875" style="96" bestFit="1" customWidth="1"/>
    <col min="8942" max="8942" width="9.7109375" style="96" customWidth="1"/>
    <col min="8943" max="8943" width="12.85546875" style="96" customWidth="1"/>
    <col min="8944" max="9180" width="9.140625" style="96"/>
    <col min="9181" max="9181" width="9" style="96" bestFit="1" customWidth="1"/>
    <col min="9182" max="9182" width="9.85546875" style="96" bestFit="1" customWidth="1"/>
    <col min="9183" max="9183" width="9.140625" style="96" bestFit="1" customWidth="1"/>
    <col min="9184" max="9184" width="16" style="96" bestFit="1" customWidth="1"/>
    <col min="9185" max="9185" width="9" style="96" bestFit="1" customWidth="1"/>
    <col min="9186" max="9186" width="7.85546875" style="96" bestFit="1" customWidth="1"/>
    <col min="9187" max="9187" width="11.7109375" style="96" bestFit="1" customWidth="1"/>
    <col min="9188" max="9188" width="14.28515625" style="96" customWidth="1"/>
    <col min="9189" max="9189" width="11.7109375" style="96" bestFit="1" customWidth="1"/>
    <col min="9190" max="9190" width="14.140625" style="96" bestFit="1" customWidth="1"/>
    <col min="9191" max="9191" width="16.7109375" style="96" customWidth="1"/>
    <col min="9192" max="9192" width="16.5703125" style="96" customWidth="1"/>
    <col min="9193" max="9194" width="7.85546875" style="96" bestFit="1" customWidth="1"/>
    <col min="9195" max="9195" width="8" style="96" bestFit="1" customWidth="1"/>
    <col min="9196" max="9197" width="7.85546875" style="96" bestFit="1" customWidth="1"/>
    <col min="9198" max="9198" width="9.7109375" style="96" customWidth="1"/>
    <col min="9199" max="9199" width="12.85546875" style="96" customWidth="1"/>
    <col min="9200" max="9436" width="9.140625" style="96"/>
    <col min="9437" max="9437" width="9" style="96" bestFit="1" customWidth="1"/>
    <col min="9438" max="9438" width="9.85546875" style="96" bestFit="1" customWidth="1"/>
    <col min="9439" max="9439" width="9.140625" style="96" bestFit="1" customWidth="1"/>
    <col min="9440" max="9440" width="16" style="96" bestFit="1" customWidth="1"/>
    <col min="9441" max="9441" width="9" style="96" bestFit="1" customWidth="1"/>
    <col min="9442" max="9442" width="7.85546875" style="96" bestFit="1" customWidth="1"/>
    <col min="9443" max="9443" width="11.7109375" style="96" bestFit="1" customWidth="1"/>
    <col min="9444" max="9444" width="14.28515625" style="96" customWidth="1"/>
    <col min="9445" max="9445" width="11.7109375" style="96" bestFit="1" customWidth="1"/>
    <col min="9446" max="9446" width="14.140625" style="96" bestFit="1" customWidth="1"/>
    <col min="9447" max="9447" width="16.7109375" style="96" customWidth="1"/>
    <col min="9448" max="9448" width="16.5703125" style="96" customWidth="1"/>
    <col min="9449" max="9450" width="7.85546875" style="96" bestFit="1" customWidth="1"/>
    <col min="9451" max="9451" width="8" style="96" bestFit="1" customWidth="1"/>
    <col min="9452" max="9453" width="7.85546875" style="96" bestFit="1" customWidth="1"/>
    <col min="9454" max="9454" width="9.7109375" style="96" customWidth="1"/>
    <col min="9455" max="9455" width="12.85546875" style="96" customWidth="1"/>
    <col min="9456" max="9692" width="9.140625" style="96"/>
    <col min="9693" max="9693" width="9" style="96" bestFit="1" customWidth="1"/>
    <col min="9694" max="9694" width="9.85546875" style="96" bestFit="1" customWidth="1"/>
    <col min="9695" max="9695" width="9.140625" style="96" bestFit="1" customWidth="1"/>
    <col min="9696" max="9696" width="16" style="96" bestFit="1" customWidth="1"/>
    <col min="9697" max="9697" width="9" style="96" bestFit="1" customWidth="1"/>
    <col min="9698" max="9698" width="7.85546875" style="96" bestFit="1" customWidth="1"/>
    <col min="9699" max="9699" width="11.7109375" style="96" bestFit="1" customWidth="1"/>
    <col min="9700" max="9700" width="14.28515625" style="96" customWidth="1"/>
    <col min="9701" max="9701" width="11.7109375" style="96" bestFit="1" customWidth="1"/>
    <col min="9702" max="9702" width="14.140625" style="96" bestFit="1" customWidth="1"/>
    <col min="9703" max="9703" width="16.7109375" style="96" customWidth="1"/>
    <col min="9704" max="9704" width="16.5703125" style="96" customWidth="1"/>
    <col min="9705" max="9706" width="7.85546875" style="96" bestFit="1" customWidth="1"/>
    <col min="9707" max="9707" width="8" style="96" bestFit="1" customWidth="1"/>
    <col min="9708" max="9709" width="7.85546875" style="96" bestFit="1" customWidth="1"/>
    <col min="9710" max="9710" width="9.7109375" style="96" customWidth="1"/>
    <col min="9711" max="9711" width="12.85546875" style="96" customWidth="1"/>
    <col min="9712" max="9948" width="9.140625" style="96"/>
    <col min="9949" max="9949" width="9" style="96" bestFit="1" customWidth="1"/>
    <col min="9950" max="9950" width="9.85546875" style="96" bestFit="1" customWidth="1"/>
    <col min="9951" max="9951" width="9.140625" style="96" bestFit="1" customWidth="1"/>
    <col min="9952" max="9952" width="16" style="96" bestFit="1" customWidth="1"/>
    <col min="9953" max="9953" width="9" style="96" bestFit="1" customWidth="1"/>
    <col min="9954" max="9954" width="7.85546875" style="96" bestFit="1" customWidth="1"/>
    <col min="9955" max="9955" width="11.7109375" style="96" bestFit="1" customWidth="1"/>
    <col min="9956" max="9956" width="14.28515625" style="96" customWidth="1"/>
    <col min="9957" max="9957" width="11.7109375" style="96" bestFit="1" customWidth="1"/>
    <col min="9958" max="9958" width="14.140625" style="96" bestFit="1" customWidth="1"/>
    <col min="9959" max="9959" width="16.7109375" style="96" customWidth="1"/>
    <col min="9960" max="9960" width="16.5703125" style="96" customWidth="1"/>
    <col min="9961" max="9962" width="7.85546875" style="96" bestFit="1" customWidth="1"/>
    <col min="9963" max="9963" width="8" style="96" bestFit="1" customWidth="1"/>
    <col min="9964" max="9965" width="7.85546875" style="96" bestFit="1" customWidth="1"/>
    <col min="9966" max="9966" width="9.7109375" style="96" customWidth="1"/>
    <col min="9967" max="9967" width="12.85546875" style="96" customWidth="1"/>
    <col min="9968" max="10204" width="9.140625" style="96"/>
    <col min="10205" max="10205" width="9" style="96" bestFit="1" customWidth="1"/>
    <col min="10206" max="10206" width="9.85546875" style="96" bestFit="1" customWidth="1"/>
    <col min="10207" max="10207" width="9.140625" style="96" bestFit="1" customWidth="1"/>
    <col min="10208" max="10208" width="16" style="96" bestFit="1" customWidth="1"/>
    <col min="10209" max="10209" width="9" style="96" bestFit="1" customWidth="1"/>
    <col min="10210" max="10210" width="7.85546875" style="96" bestFit="1" customWidth="1"/>
    <col min="10211" max="10211" width="11.7109375" style="96" bestFit="1" customWidth="1"/>
    <col min="10212" max="10212" width="14.28515625" style="96" customWidth="1"/>
    <col min="10213" max="10213" width="11.7109375" style="96" bestFit="1" customWidth="1"/>
    <col min="10214" max="10214" width="14.140625" style="96" bestFit="1" customWidth="1"/>
    <col min="10215" max="10215" width="16.7109375" style="96" customWidth="1"/>
    <col min="10216" max="10216" width="16.5703125" style="96" customWidth="1"/>
    <col min="10217" max="10218" width="7.85546875" style="96" bestFit="1" customWidth="1"/>
    <col min="10219" max="10219" width="8" style="96" bestFit="1" customWidth="1"/>
    <col min="10220" max="10221" width="7.85546875" style="96" bestFit="1" customWidth="1"/>
    <col min="10222" max="10222" width="9.7109375" style="96" customWidth="1"/>
    <col min="10223" max="10223" width="12.85546875" style="96" customWidth="1"/>
    <col min="10224" max="10460" width="9.140625" style="96"/>
    <col min="10461" max="10461" width="9" style="96" bestFit="1" customWidth="1"/>
    <col min="10462" max="10462" width="9.85546875" style="96" bestFit="1" customWidth="1"/>
    <col min="10463" max="10463" width="9.140625" style="96" bestFit="1" customWidth="1"/>
    <col min="10464" max="10464" width="16" style="96" bestFit="1" customWidth="1"/>
    <col min="10465" max="10465" width="9" style="96" bestFit="1" customWidth="1"/>
    <col min="10466" max="10466" width="7.85546875" style="96" bestFit="1" customWidth="1"/>
    <col min="10467" max="10467" width="11.7109375" style="96" bestFit="1" customWidth="1"/>
    <col min="10468" max="10468" width="14.28515625" style="96" customWidth="1"/>
    <col min="10469" max="10469" width="11.7109375" style="96" bestFit="1" customWidth="1"/>
    <col min="10470" max="10470" width="14.140625" style="96" bestFit="1" customWidth="1"/>
    <col min="10471" max="10471" width="16.7109375" style="96" customWidth="1"/>
    <col min="10472" max="10472" width="16.5703125" style="96" customWidth="1"/>
    <col min="10473" max="10474" width="7.85546875" style="96" bestFit="1" customWidth="1"/>
    <col min="10475" max="10475" width="8" style="96" bestFit="1" customWidth="1"/>
    <col min="10476" max="10477" width="7.85546875" style="96" bestFit="1" customWidth="1"/>
    <col min="10478" max="10478" width="9.7109375" style="96" customWidth="1"/>
    <col min="10479" max="10479" width="12.85546875" style="96" customWidth="1"/>
    <col min="10480" max="10716" width="9.140625" style="96"/>
    <col min="10717" max="10717" width="9" style="96" bestFit="1" customWidth="1"/>
    <col min="10718" max="10718" width="9.85546875" style="96" bestFit="1" customWidth="1"/>
    <col min="10719" max="10719" width="9.140625" style="96" bestFit="1" customWidth="1"/>
    <col min="10720" max="10720" width="16" style="96" bestFit="1" customWidth="1"/>
    <col min="10721" max="10721" width="9" style="96" bestFit="1" customWidth="1"/>
    <col min="10722" max="10722" width="7.85546875" style="96" bestFit="1" customWidth="1"/>
    <col min="10723" max="10723" width="11.7109375" style="96" bestFit="1" customWidth="1"/>
    <col min="10724" max="10724" width="14.28515625" style="96" customWidth="1"/>
    <col min="10725" max="10725" width="11.7109375" style="96" bestFit="1" customWidth="1"/>
    <col min="10726" max="10726" width="14.140625" style="96" bestFit="1" customWidth="1"/>
    <col min="10727" max="10727" width="16.7109375" style="96" customWidth="1"/>
    <col min="10728" max="10728" width="16.5703125" style="96" customWidth="1"/>
    <col min="10729" max="10730" width="7.85546875" style="96" bestFit="1" customWidth="1"/>
    <col min="10731" max="10731" width="8" style="96" bestFit="1" customWidth="1"/>
    <col min="10732" max="10733" width="7.85546875" style="96" bestFit="1" customWidth="1"/>
    <col min="10734" max="10734" width="9.7109375" style="96" customWidth="1"/>
    <col min="10735" max="10735" width="12.85546875" style="96" customWidth="1"/>
    <col min="10736" max="10972" width="9.140625" style="96"/>
    <col min="10973" max="10973" width="9" style="96" bestFit="1" customWidth="1"/>
    <col min="10974" max="10974" width="9.85546875" style="96" bestFit="1" customWidth="1"/>
    <col min="10975" max="10975" width="9.140625" style="96" bestFit="1" customWidth="1"/>
    <col min="10976" max="10976" width="16" style="96" bestFit="1" customWidth="1"/>
    <col min="10977" max="10977" width="9" style="96" bestFit="1" customWidth="1"/>
    <col min="10978" max="10978" width="7.85546875" style="96" bestFit="1" customWidth="1"/>
    <col min="10979" max="10979" width="11.7109375" style="96" bestFit="1" customWidth="1"/>
    <col min="10980" max="10980" width="14.28515625" style="96" customWidth="1"/>
    <col min="10981" max="10981" width="11.7109375" style="96" bestFit="1" customWidth="1"/>
    <col min="10982" max="10982" width="14.140625" style="96" bestFit="1" customWidth="1"/>
    <col min="10983" max="10983" width="16.7109375" style="96" customWidth="1"/>
    <col min="10984" max="10984" width="16.5703125" style="96" customWidth="1"/>
    <col min="10985" max="10986" width="7.85546875" style="96" bestFit="1" customWidth="1"/>
    <col min="10987" max="10987" width="8" style="96" bestFit="1" customWidth="1"/>
    <col min="10988" max="10989" width="7.85546875" style="96" bestFit="1" customWidth="1"/>
    <col min="10990" max="10990" width="9.7109375" style="96" customWidth="1"/>
    <col min="10991" max="10991" width="12.85546875" style="96" customWidth="1"/>
    <col min="10992" max="11228" width="9.140625" style="96"/>
    <col min="11229" max="11229" width="9" style="96" bestFit="1" customWidth="1"/>
    <col min="11230" max="11230" width="9.85546875" style="96" bestFit="1" customWidth="1"/>
    <col min="11231" max="11231" width="9.140625" style="96" bestFit="1" customWidth="1"/>
    <col min="11232" max="11232" width="16" style="96" bestFit="1" customWidth="1"/>
    <col min="11233" max="11233" width="9" style="96" bestFit="1" customWidth="1"/>
    <col min="11234" max="11234" width="7.85546875" style="96" bestFit="1" customWidth="1"/>
    <col min="11235" max="11235" width="11.7109375" style="96" bestFit="1" customWidth="1"/>
    <col min="11236" max="11236" width="14.28515625" style="96" customWidth="1"/>
    <col min="11237" max="11237" width="11.7109375" style="96" bestFit="1" customWidth="1"/>
    <col min="11238" max="11238" width="14.140625" style="96" bestFit="1" customWidth="1"/>
    <col min="11239" max="11239" width="16.7109375" style="96" customWidth="1"/>
    <col min="11240" max="11240" width="16.5703125" style="96" customWidth="1"/>
    <col min="11241" max="11242" width="7.85546875" style="96" bestFit="1" customWidth="1"/>
    <col min="11243" max="11243" width="8" style="96" bestFit="1" customWidth="1"/>
    <col min="11244" max="11245" width="7.85546875" style="96" bestFit="1" customWidth="1"/>
    <col min="11246" max="11246" width="9.7109375" style="96" customWidth="1"/>
    <col min="11247" max="11247" width="12.85546875" style="96" customWidth="1"/>
    <col min="11248" max="11484" width="9.140625" style="96"/>
    <col min="11485" max="11485" width="9" style="96" bestFit="1" customWidth="1"/>
    <col min="11486" max="11486" width="9.85546875" style="96" bestFit="1" customWidth="1"/>
    <col min="11487" max="11487" width="9.140625" style="96" bestFit="1" customWidth="1"/>
    <col min="11488" max="11488" width="16" style="96" bestFit="1" customWidth="1"/>
    <col min="11489" max="11489" width="9" style="96" bestFit="1" customWidth="1"/>
    <col min="11490" max="11490" width="7.85546875" style="96" bestFit="1" customWidth="1"/>
    <col min="11491" max="11491" width="11.7109375" style="96" bestFit="1" customWidth="1"/>
    <col min="11492" max="11492" width="14.28515625" style="96" customWidth="1"/>
    <col min="11493" max="11493" width="11.7109375" style="96" bestFit="1" customWidth="1"/>
    <col min="11494" max="11494" width="14.140625" style="96" bestFit="1" customWidth="1"/>
    <col min="11495" max="11495" width="16.7109375" style="96" customWidth="1"/>
    <col min="11496" max="11496" width="16.5703125" style="96" customWidth="1"/>
    <col min="11497" max="11498" width="7.85546875" style="96" bestFit="1" customWidth="1"/>
    <col min="11499" max="11499" width="8" style="96" bestFit="1" customWidth="1"/>
    <col min="11500" max="11501" width="7.85546875" style="96" bestFit="1" customWidth="1"/>
    <col min="11502" max="11502" width="9.7109375" style="96" customWidth="1"/>
    <col min="11503" max="11503" width="12.85546875" style="96" customWidth="1"/>
    <col min="11504" max="11740" width="9.140625" style="96"/>
    <col min="11741" max="11741" width="9" style="96" bestFit="1" customWidth="1"/>
    <col min="11742" max="11742" width="9.85546875" style="96" bestFit="1" customWidth="1"/>
    <col min="11743" max="11743" width="9.140625" style="96" bestFit="1" customWidth="1"/>
    <col min="11744" max="11744" width="16" style="96" bestFit="1" customWidth="1"/>
    <col min="11745" max="11745" width="9" style="96" bestFit="1" customWidth="1"/>
    <col min="11746" max="11746" width="7.85546875" style="96" bestFit="1" customWidth="1"/>
    <col min="11747" max="11747" width="11.7109375" style="96" bestFit="1" customWidth="1"/>
    <col min="11748" max="11748" width="14.28515625" style="96" customWidth="1"/>
    <col min="11749" max="11749" width="11.7109375" style="96" bestFit="1" customWidth="1"/>
    <col min="11750" max="11750" width="14.140625" style="96" bestFit="1" customWidth="1"/>
    <col min="11751" max="11751" width="16.7109375" style="96" customWidth="1"/>
    <col min="11752" max="11752" width="16.5703125" style="96" customWidth="1"/>
    <col min="11753" max="11754" width="7.85546875" style="96" bestFit="1" customWidth="1"/>
    <col min="11755" max="11755" width="8" style="96" bestFit="1" customWidth="1"/>
    <col min="11756" max="11757" width="7.85546875" style="96" bestFit="1" customWidth="1"/>
    <col min="11758" max="11758" width="9.7109375" style="96" customWidth="1"/>
    <col min="11759" max="11759" width="12.85546875" style="96" customWidth="1"/>
    <col min="11760" max="11996" width="9.140625" style="96"/>
    <col min="11997" max="11997" width="9" style="96" bestFit="1" customWidth="1"/>
    <col min="11998" max="11998" width="9.85546875" style="96" bestFit="1" customWidth="1"/>
    <col min="11999" max="11999" width="9.140625" style="96" bestFit="1" customWidth="1"/>
    <col min="12000" max="12000" width="16" style="96" bestFit="1" customWidth="1"/>
    <col min="12001" max="12001" width="9" style="96" bestFit="1" customWidth="1"/>
    <col min="12002" max="12002" width="7.85546875" style="96" bestFit="1" customWidth="1"/>
    <col min="12003" max="12003" width="11.7109375" style="96" bestFit="1" customWidth="1"/>
    <col min="12004" max="12004" width="14.28515625" style="96" customWidth="1"/>
    <col min="12005" max="12005" width="11.7109375" style="96" bestFit="1" customWidth="1"/>
    <col min="12006" max="12006" width="14.140625" style="96" bestFit="1" customWidth="1"/>
    <col min="12007" max="12007" width="16.7109375" style="96" customWidth="1"/>
    <col min="12008" max="12008" width="16.5703125" style="96" customWidth="1"/>
    <col min="12009" max="12010" width="7.85546875" style="96" bestFit="1" customWidth="1"/>
    <col min="12011" max="12011" width="8" style="96" bestFit="1" customWidth="1"/>
    <col min="12012" max="12013" width="7.85546875" style="96" bestFit="1" customWidth="1"/>
    <col min="12014" max="12014" width="9.7109375" style="96" customWidth="1"/>
    <col min="12015" max="12015" width="12.85546875" style="96" customWidth="1"/>
    <col min="12016" max="12252" width="9.140625" style="96"/>
    <col min="12253" max="12253" width="9" style="96" bestFit="1" customWidth="1"/>
    <col min="12254" max="12254" width="9.85546875" style="96" bestFit="1" customWidth="1"/>
    <col min="12255" max="12255" width="9.140625" style="96" bestFit="1" customWidth="1"/>
    <col min="12256" max="12256" width="16" style="96" bestFit="1" customWidth="1"/>
    <col min="12257" max="12257" width="9" style="96" bestFit="1" customWidth="1"/>
    <col min="12258" max="12258" width="7.85546875" style="96" bestFit="1" customWidth="1"/>
    <col min="12259" max="12259" width="11.7109375" style="96" bestFit="1" customWidth="1"/>
    <col min="12260" max="12260" width="14.28515625" style="96" customWidth="1"/>
    <col min="12261" max="12261" width="11.7109375" style="96" bestFit="1" customWidth="1"/>
    <col min="12262" max="12262" width="14.140625" style="96" bestFit="1" customWidth="1"/>
    <col min="12263" max="12263" width="16.7109375" style="96" customWidth="1"/>
    <col min="12264" max="12264" width="16.5703125" style="96" customWidth="1"/>
    <col min="12265" max="12266" width="7.85546875" style="96" bestFit="1" customWidth="1"/>
    <col min="12267" max="12267" width="8" style="96" bestFit="1" customWidth="1"/>
    <col min="12268" max="12269" width="7.85546875" style="96" bestFit="1" customWidth="1"/>
    <col min="12270" max="12270" width="9.7109375" style="96" customWidth="1"/>
    <col min="12271" max="12271" width="12.85546875" style="96" customWidth="1"/>
    <col min="12272" max="12508" width="9.140625" style="96"/>
    <col min="12509" max="12509" width="9" style="96" bestFit="1" customWidth="1"/>
    <col min="12510" max="12510" width="9.85546875" style="96" bestFit="1" customWidth="1"/>
    <col min="12511" max="12511" width="9.140625" style="96" bestFit="1" customWidth="1"/>
    <col min="12512" max="12512" width="16" style="96" bestFit="1" customWidth="1"/>
    <col min="12513" max="12513" width="9" style="96" bestFit="1" customWidth="1"/>
    <col min="12514" max="12514" width="7.85546875" style="96" bestFit="1" customWidth="1"/>
    <col min="12515" max="12515" width="11.7109375" style="96" bestFit="1" customWidth="1"/>
    <col min="12516" max="12516" width="14.28515625" style="96" customWidth="1"/>
    <col min="12517" max="12517" width="11.7109375" style="96" bestFit="1" customWidth="1"/>
    <col min="12518" max="12518" width="14.140625" style="96" bestFit="1" customWidth="1"/>
    <col min="12519" max="12519" width="16.7109375" style="96" customWidth="1"/>
    <col min="12520" max="12520" width="16.5703125" style="96" customWidth="1"/>
    <col min="12521" max="12522" width="7.85546875" style="96" bestFit="1" customWidth="1"/>
    <col min="12523" max="12523" width="8" style="96" bestFit="1" customWidth="1"/>
    <col min="12524" max="12525" width="7.85546875" style="96" bestFit="1" customWidth="1"/>
    <col min="12526" max="12526" width="9.7109375" style="96" customWidth="1"/>
    <col min="12527" max="12527" width="12.85546875" style="96" customWidth="1"/>
    <col min="12528" max="12764" width="9.140625" style="96"/>
    <col min="12765" max="12765" width="9" style="96" bestFit="1" customWidth="1"/>
    <col min="12766" max="12766" width="9.85546875" style="96" bestFit="1" customWidth="1"/>
    <col min="12767" max="12767" width="9.140625" style="96" bestFit="1" customWidth="1"/>
    <col min="12768" max="12768" width="16" style="96" bestFit="1" customWidth="1"/>
    <col min="12769" max="12769" width="9" style="96" bestFit="1" customWidth="1"/>
    <col min="12770" max="12770" width="7.85546875" style="96" bestFit="1" customWidth="1"/>
    <col min="12771" max="12771" width="11.7109375" style="96" bestFit="1" customWidth="1"/>
    <col min="12772" max="12772" width="14.28515625" style="96" customWidth="1"/>
    <col min="12773" max="12773" width="11.7109375" style="96" bestFit="1" customWidth="1"/>
    <col min="12774" max="12774" width="14.140625" style="96" bestFit="1" customWidth="1"/>
    <col min="12775" max="12775" width="16.7109375" style="96" customWidth="1"/>
    <col min="12776" max="12776" width="16.5703125" style="96" customWidth="1"/>
    <col min="12777" max="12778" width="7.85546875" style="96" bestFit="1" customWidth="1"/>
    <col min="12779" max="12779" width="8" style="96" bestFit="1" customWidth="1"/>
    <col min="12780" max="12781" width="7.85546875" style="96" bestFit="1" customWidth="1"/>
    <col min="12782" max="12782" width="9.7109375" style="96" customWidth="1"/>
    <col min="12783" max="12783" width="12.85546875" style="96" customWidth="1"/>
    <col min="12784" max="13020" width="9.140625" style="96"/>
    <col min="13021" max="13021" width="9" style="96" bestFit="1" customWidth="1"/>
    <col min="13022" max="13022" width="9.85546875" style="96" bestFit="1" customWidth="1"/>
    <col min="13023" max="13023" width="9.140625" style="96" bestFit="1" customWidth="1"/>
    <col min="13024" max="13024" width="16" style="96" bestFit="1" customWidth="1"/>
    <col min="13025" max="13025" width="9" style="96" bestFit="1" customWidth="1"/>
    <col min="13026" max="13026" width="7.85546875" style="96" bestFit="1" customWidth="1"/>
    <col min="13027" max="13027" width="11.7109375" style="96" bestFit="1" customWidth="1"/>
    <col min="13028" max="13028" width="14.28515625" style="96" customWidth="1"/>
    <col min="13029" max="13029" width="11.7109375" style="96" bestFit="1" customWidth="1"/>
    <col min="13030" max="13030" width="14.140625" style="96" bestFit="1" customWidth="1"/>
    <col min="13031" max="13031" width="16.7109375" style="96" customWidth="1"/>
    <col min="13032" max="13032" width="16.5703125" style="96" customWidth="1"/>
    <col min="13033" max="13034" width="7.85546875" style="96" bestFit="1" customWidth="1"/>
    <col min="13035" max="13035" width="8" style="96" bestFit="1" customWidth="1"/>
    <col min="13036" max="13037" width="7.85546875" style="96" bestFit="1" customWidth="1"/>
    <col min="13038" max="13038" width="9.7109375" style="96" customWidth="1"/>
    <col min="13039" max="13039" width="12.85546875" style="96" customWidth="1"/>
    <col min="13040" max="13276" width="9.140625" style="96"/>
    <col min="13277" max="13277" width="9" style="96" bestFit="1" customWidth="1"/>
    <col min="13278" max="13278" width="9.85546875" style="96" bestFit="1" customWidth="1"/>
    <col min="13279" max="13279" width="9.140625" style="96" bestFit="1" customWidth="1"/>
    <col min="13280" max="13280" width="16" style="96" bestFit="1" customWidth="1"/>
    <col min="13281" max="13281" width="9" style="96" bestFit="1" customWidth="1"/>
    <col min="13282" max="13282" width="7.85546875" style="96" bestFit="1" customWidth="1"/>
    <col min="13283" max="13283" width="11.7109375" style="96" bestFit="1" customWidth="1"/>
    <col min="13284" max="13284" width="14.28515625" style="96" customWidth="1"/>
    <col min="13285" max="13285" width="11.7109375" style="96" bestFit="1" customWidth="1"/>
    <col min="13286" max="13286" width="14.140625" style="96" bestFit="1" customWidth="1"/>
    <col min="13287" max="13287" width="16.7109375" style="96" customWidth="1"/>
    <col min="13288" max="13288" width="16.5703125" style="96" customWidth="1"/>
    <col min="13289" max="13290" width="7.85546875" style="96" bestFit="1" customWidth="1"/>
    <col min="13291" max="13291" width="8" style="96" bestFit="1" customWidth="1"/>
    <col min="13292" max="13293" width="7.85546875" style="96" bestFit="1" customWidth="1"/>
    <col min="13294" max="13294" width="9.7109375" style="96" customWidth="1"/>
    <col min="13295" max="13295" width="12.85546875" style="96" customWidth="1"/>
    <col min="13296" max="13532" width="9.140625" style="96"/>
    <col min="13533" max="13533" width="9" style="96" bestFit="1" customWidth="1"/>
    <col min="13534" max="13534" width="9.85546875" style="96" bestFit="1" customWidth="1"/>
    <col min="13535" max="13535" width="9.140625" style="96" bestFit="1" customWidth="1"/>
    <col min="13536" max="13536" width="16" style="96" bestFit="1" customWidth="1"/>
    <col min="13537" max="13537" width="9" style="96" bestFit="1" customWidth="1"/>
    <col min="13538" max="13538" width="7.85546875" style="96" bestFit="1" customWidth="1"/>
    <col min="13539" max="13539" width="11.7109375" style="96" bestFit="1" customWidth="1"/>
    <col min="13540" max="13540" width="14.28515625" style="96" customWidth="1"/>
    <col min="13541" max="13541" width="11.7109375" style="96" bestFit="1" customWidth="1"/>
    <col min="13542" max="13542" width="14.140625" style="96" bestFit="1" customWidth="1"/>
    <col min="13543" max="13543" width="16.7109375" style="96" customWidth="1"/>
    <col min="13544" max="13544" width="16.5703125" style="96" customWidth="1"/>
    <col min="13545" max="13546" width="7.85546875" style="96" bestFit="1" customWidth="1"/>
    <col min="13547" max="13547" width="8" style="96" bestFit="1" customWidth="1"/>
    <col min="13548" max="13549" width="7.85546875" style="96" bestFit="1" customWidth="1"/>
    <col min="13550" max="13550" width="9.7109375" style="96" customWidth="1"/>
    <col min="13551" max="13551" width="12.85546875" style="96" customWidth="1"/>
    <col min="13552" max="13788" width="9.140625" style="96"/>
    <col min="13789" max="13789" width="9" style="96" bestFit="1" customWidth="1"/>
    <col min="13790" max="13790" width="9.85546875" style="96" bestFit="1" customWidth="1"/>
    <col min="13791" max="13791" width="9.140625" style="96" bestFit="1" customWidth="1"/>
    <col min="13792" max="13792" width="16" style="96" bestFit="1" customWidth="1"/>
    <col min="13793" max="13793" width="9" style="96" bestFit="1" customWidth="1"/>
    <col min="13794" max="13794" width="7.85546875" style="96" bestFit="1" customWidth="1"/>
    <col min="13795" max="13795" width="11.7109375" style="96" bestFit="1" customWidth="1"/>
    <col min="13796" max="13796" width="14.28515625" style="96" customWidth="1"/>
    <col min="13797" max="13797" width="11.7109375" style="96" bestFit="1" customWidth="1"/>
    <col min="13798" max="13798" width="14.140625" style="96" bestFit="1" customWidth="1"/>
    <col min="13799" max="13799" width="16.7109375" style="96" customWidth="1"/>
    <col min="13800" max="13800" width="16.5703125" style="96" customWidth="1"/>
    <col min="13801" max="13802" width="7.85546875" style="96" bestFit="1" customWidth="1"/>
    <col min="13803" max="13803" width="8" style="96" bestFit="1" customWidth="1"/>
    <col min="13804" max="13805" width="7.85546875" style="96" bestFit="1" customWidth="1"/>
    <col min="13806" max="13806" width="9.7109375" style="96" customWidth="1"/>
    <col min="13807" max="13807" width="12.85546875" style="96" customWidth="1"/>
    <col min="13808" max="14044" width="9.140625" style="96"/>
    <col min="14045" max="14045" width="9" style="96" bestFit="1" customWidth="1"/>
    <col min="14046" max="14046" width="9.85546875" style="96" bestFit="1" customWidth="1"/>
    <col min="14047" max="14047" width="9.140625" style="96" bestFit="1" customWidth="1"/>
    <col min="14048" max="14048" width="16" style="96" bestFit="1" customWidth="1"/>
    <col min="14049" max="14049" width="9" style="96" bestFit="1" customWidth="1"/>
    <col min="14050" max="14050" width="7.85546875" style="96" bestFit="1" customWidth="1"/>
    <col min="14051" max="14051" width="11.7109375" style="96" bestFit="1" customWidth="1"/>
    <col min="14052" max="14052" width="14.28515625" style="96" customWidth="1"/>
    <col min="14053" max="14053" width="11.7109375" style="96" bestFit="1" customWidth="1"/>
    <col min="14054" max="14054" width="14.140625" style="96" bestFit="1" customWidth="1"/>
    <col min="14055" max="14055" width="16.7109375" style="96" customWidth="1"/>
    <col min="14056" max="14056" width="16.5703125" style="96" customWidth="1"/>
    <col min="14057" max="14058" width="7.85546875" style="96" bestFit="1" customWidth="1"/>
    <col min="14059" max="14059" width="8" style="96" bestFit="1" customWidth="1"/>
    <col min="14060" max="14061" width="7.85546875" style="96" bestFit="1" customWidth="1"/>
    <col min="14062" max="14062" width="9.7109375" style="96" customWidth="1"/>
    <col min="14063" max="14063" width="12.85546875" style="96" customWidth="1"/>
    <col min="14064" max="14300" width="9.140625" style="96"/>
    <col min="14301" max="14301" width="9" style="96" bestFit="1" customWidth="1"/>
    <col min="14302" max="14302" width="9.85546875" style="96" bestFit="1" customWidth="1"/>
    <col min="14303" max="14303" width="9.140625" style="96" bestFit="1" customWidth="1"/>
    <col min="14304" max="14304" width="16" style="96" bestFit="1" customWidth="1"/>
    <col min="14305" max="14305" width="9" style="96" bestFit="1" customWidth="1"/>
    <col min="14306" max="14306" width="7.85546875" style="96" bestFit="1" customWidth="1"/>
    <col min="14307" max="14307" width="11.7109375" style="96" bestFit="1" customWidth="1"/>
    <col min="14308" max="14308" width="14.28515625" style="96" customWidth="1"/>
    <col min="14309" max="14309" width="11.7109375" style="96" bestFit="1" customWidth="1"/>
    <col min="14310" max="14310" width="14.140625" style="96" bestFit="1" customWidth="1"/>
    <col min="14311" max="14311" width="16.7109375" style="96" customWidth="1"/>
    <col min="14312" max="14312" width="16.5703125" style="96" customWidth="1"/>
    <col min="14313" max="14314" width="7.85546875" style="96" bestFit="1" customWidth="1"/>
    <col min="14315" max="14315" width="8" style="96" bestFit="1" customWidth="1"/>
    <col min="14316" max="14317" width="7.85546875" style="96" bestFit="1" customWidth="1"/>
    <col min="14318" max="14318" width="9.7109375" style="96" customWidth="1"/>
    <col min="14319" max="14319" width="12.85546875" style="96" customWidth="1"/>
    <col min="14320" max="14556" width="9.140625" style="96"/>
    <col min="14557" max="14557" width="9" style="96" bestFit="1" customWidth="1"/>
    <col min="14558" max="14558" width="9.85546875" style="96" bestFit="1" customWidth="1"/>
    <col min="14559" max="14559" width="9.140625" style="96" bestFit="1" customWidth="1"/>
    <col min="14560" max="14560" width="16" style="96" bestFit="1" customWidth="1"/>
    <col min="14561" max="14561" width="9" style="96" bestFit="1" customWidth="1"/>
    <col min="14562" max="14562" width="7.85546875" style="96" bestFit="1" customWidth="1"/>
    <col min="14563" max="14563" width="11.7109375" style="96" bestFit="1" customWidth="1"/>
    <col min="14564" max="14564" width="14.28515625" style="96" customWidth="1"/>
    <col min="14565" max="14565" width="11.7109375" style="96" bestFit="1" customWidth="1"/>
    <col min="14566" max="14566" width="14.140625" style="96" bestFit="1" customWidth="1"/>
    <col min="14567" max="14567" width="16.7109375" style="96" customWidth="1"/>
    <col min="14568" max="14568" width="16.5703125" style="96" customWidth="1"/>
    <col min="14569" max="14570" width="7.85546875" style="96" bestFit="1" customWidth="1"/>
    <col min="14571" max="14571" width="8" style="96" bestFit="1" customWidth="1"/>
    <col min="14572" max="14573" width="7.85546875" style="96" bestFit="1" customWidth="1"/>
    <col min="14574" max="14574" width="9.7109375" style="96" customWidth="1"/>
    <col min="14575" max="14575" width="12.85546875" style="96" customWidth="1"/>
    <col min="14576" max="14812" width="9.140625" style="96"/>
    <col min="14813" max="14813" width="9" style="96" bestFit="1" customWidth="1"/>
    <col min="14814" max="14814" width="9.85546875" style="96" bestFit="1" customWidth="1"/>
    <col min="14815" max="14815" width="9.140625" style="96" bestFit="1" customWidth="1"/>
    <col min="14816" max="14816" width="16" style="96" bestFit="1" customWidth="1"/>
    <col min="14817" max="14817" width="9" style="96" bestFit="1" customWidth="1"/>
    <col min="14818" max="14818" width="7.85546875" style="96" bestFit="1" customWidth="1"/>
    <col min="14819" max="14819" width="11.7109375" style="96" bestFit="1" customWidth="1"/>
    <col min="14820" max="14820" width="14.28515625" style="96" customWidth="1"/>
    <col min="14821" max="14821" width="11.7109375" style="96" bestFit="1" customWidth="1"/>
    <col min="14822" max="14822" width="14.140625" style="96" bestFit="1" customWidth="1"/>
    <col min="14823" max="14823" width="16.7109375" style="96" customWidth="1"/>
    <col min="14824" max="14824" width="16.5703125" style="96" customWidth="1"/>
    <col min="14825" max="14826" width="7.85546875" style="96" bestFit="1" customWidth="1"/>
    <col min="14827" max="14827" width="8" style="96" bestFit="1" customWidth="1"/>
    <col min="14828" max="14829" width="7.85546875" style="96" bestFit="1" customWidth="1"/>
    <col min="14830" max="14830" width="9.7109375" style="96" customWidth="1"/>
    <col min="14831" max="14831" width="12.85546875" style="96" customWidth="1"/>
    <col min="14832" max="15068" width="9.140625" style="96"/>
    <col min="15069" max="15069" width="9" style="96" bestFit="1" customWidth="1"/>
    <col min="15070" max="15070" width="9.85546875" style="96" bestFit="1" customWidth="1"/>
    <col min="15071" max="15071" width="9.140625" style="96" bestFit="1" customWidth="1"/>
    <col min="15072" max="15072" width="16" style="96" bestFit="1" customWidth="1"/>
    <col min="15073" max="15073" width="9" style="96" bestFit="1" customWidth="1"/>
    <col min="15074" max="15074" width="7.85546875" style="96" bestFit="1" customWidth="1"/>
    <col min="15075" max="15075" width="11.7109375" style="96" bestFit="1" customWidth="1"/>
    <col min="15076" max="15076" width="14.28515625" style="96" customWidth="1"/>
    <col min="15077" max="15077" width="11.7109375" style="96" bestFit="1" customWidth="1"/>
    <col min="15078" max="15078" width="14.140625" style="96" bestFit="1" customWidth="1"/>
    <col min="15079" max="15079" width="16.7109375" style="96" customWidth="1"/>
    <col min="15080" max="15080" width="16.5703125" style="96" customWidth="1"/>
    <col min="15081" max="15082" width="7.85546875" style="96" bestFit="1" customWidth="1"/>
    <col min="15083" max="15083" width="8" style="96" bestFit="1" customWidth="1"/>
    <col min="15084" max="15085" width="7.85546875" style="96" bestFit="1" customWidth="1"/>
    <col min="15086" max="15086" width="9.7109375" style="96" customWidth="1"/>
    <col min="15087" max="15087" width="12.85546875" style="96" customWidth="1"/>
    <col min="15088" max="15324" width="9.140625" style="96"/>
    <col min="15325" max="15325" width="9" style="96" bestFit="1" customWidth="1"/>
    <col min="15326" max="15326" width="9.85546875" style="96" bestFit="1" customWidth="1"/>
    <col min="15327" max="15327" width="9.140625" style="96" bestFit="1" customWidth="1"/>
    <col min="15328" max="15328" width="16" style="96" bestFit="1" customWidth="1"/>
    <col min="15329" max="15329" width="9" style="96" bestFit="1" customWidth="1"/>
    <col min="15330" max="15330" width="7.85546875" style="96" bestFit="1" customWidth="1"/>
    <col min="15331" max="15331" width="11.7109375" style="96" bestFit="1" customWidth="1"/>
    <col min="15332" max="15332" width="14.28515625" style="96" customWidth="1"/>
    <col min="15333" max="15333" width="11.7109375" style="96" bestFit="1" customWidth="1"/>
    <col min="15334" max="15334" width="14.140625" style="96" bestFit="1" customWidth="1"/>
    <col min="15335" max="15335" width="16.7109375" style="96" customWidth="1"/>
    <col min="15336" max="15336" width="16.5703125" style="96" customWidth="1"/>
    <col min="15337" max="15338" width="7.85546875" style="96" bestFit="1" customWidth="1"/>
    <col min="15339" max="15339" width="8" style="96" bestFit="1" customWidth="1"/>
    <col min="15340" max="15341" width="7.85546875" style="96" bestFit="1" customWidth="1"/>
    <col min="15342" max="15342" width="9.7109375" style="96" customWidth="1"/>
    <col min="15343" max="15343" width="12.85546875" style="96" customWidth="1"/>
    <col min="15344" max="15580" width="9.140625" style="96"/>
    <col min="15581" max="15581" width="9" style="96" bestFit="1" customWidth="1"/>
    <col min="15582" max="15582" width="9.85546875" style="96" bestFit="1" customWidth="1"/>
    <col min="15583" max="15583" width="9.140625" style="96" bestFit="1" customWidth="1"/>
    <col min="15584" max="15584" width="16" style="96" bestFit="1" customWidth="1"/>
    <col min="15585" max="15585" width="9" style="96" bestFit="1" customWidth="1"/>
    <col min="15586" max="15586" width="7.85546875" style="96" bestFit="1" customWidth="1"/>
    <col min="15587" max="15587" width="11.7109375" style="96" bestFit="1" customWidth="1"/>
    <col min="15588" max="15588" width="14.28515625" style="96" customWidth="1"/>
    <col min="15589" max="15589" width="11.7109375" style="96" bestFit="1" customWidth="1"/>
    <col min="15590" max="15590" width="14.140625" style="96" bestFit="1" customWidth="1"/>
    <col min="15591" max="15591" width="16.7109375" style="96" customWidth="1"/>
    <col min="15592" max="15592" width="16.5703125" style="96" customWidth="1"/>
    <col min="15593" max="15594" width="7.85546875" style="96" bestFit="1" customWidth="1"/>
    <col min="15595" max="15595" width="8" style="96" bestFit="1" customWidth="1"/>
    <col min="15596" max="15597" width="7.85546875" style="96" bestFit="1" customWidth="1"/>
    <col min="15598" max="15598" width="9.7109375" style="96" customWidth="1"/>
    <col min="15599" max="15599" width="12.85546875" style="96" customWidth="1"/>
    <col min="15600" max="15836" width="9.140625" style="96"/>
    <col min="15837" max="15837" width="9" style="96" bestFit="1" customWidth="1"/>
    <col min="15838" max="15838" width="9.85546875" style="96" bestFit="1" customWidth="1"/>
    <col min="15839" max="15839" width="9.140625" style="96" bestFit="1" customWidth="1"/>
    <col min="15840" max="15840" width="16" style="96" bestFit="1" customWidth="1"/>
    <col min="15841" max="15841" width="9" style="96" bestFit="1" customWidth="1"/>
    <col min="15842" max="15842" width="7.85546875" style="96" bestFit="1" customWidth="1"/>
    <col min="15843" max="15843" width="11.7109375" style="96" bestFit="1" customWidth="1"/>
    <col min="15844" max="15844" width="14.28515625" style="96" customWidth="1"/>
    <col min="15845" max="15845" width="11.7109375" style="96" bestFit="1" customWidth="1"/>
    <col min="15846" max="15846" width="14.140625" style="96" bestFit="1" customWidth="1"/>
    <col min="15847" max="15847" width="16.7109375" style="96" customWidth="1"/>
    <col min="15848" max="15848" width="16.5703125" style="96" customWidth="1"/>
    <col min="15849" max="15850" width="7.85546875" style="96" bestFit="1" customWidth="1"/>
    <col min="15851" max="15851" width="8" style="96" bestFit="1" customWidth="1"/>
    <col min="15852" max="15853" width="7.85546875" style="96" bestFit="1" customWidth="1"/>
    <col min="15854" max="15854" width="9.7109375" style="96" customWidth="1"/>
    <col min="15855" max="15855" width="12.85546875" style="96" customWidth="1"/>
    <col min="15856" max="16092" width="9.140625" style="96"/>
    <col min="16093" max="16093" width="9" style="96" bestFit="1" customWidth="1"/>
    <col min="16094" max="16094" width="9.85546875" style="96" bestFit="1" customWidth="1"/>
    <col min="16095" max="16095" width="9.140625" style="96" bestFit="1" customWidth="1"/>
    <col min="16096" max="16096" width="16" style="96" bestFit="1" customWidth="1"/>
    <col min="16097" max="16097" width="9" style="96" bestFit="1" customWidth="1"/>
    <col min="16098" max="16098" width="7.85546875" style="96" bestFit="1" customWidth="1"/>
    <col min="16099" max="16099" width="11.7109375" style="96" bestFit="1" customWidth="1"/>
    <col min="16100" max="16100" width="14.28515625" style="96" customWidth="1"/>
    <col min="16101" max="16101" width="11.7109375" style="96" bestFit="1" customWidth="1"/>
    <col min="16102" max="16102" width="14.140625" style="96" bestFit="1" customWidth="1"/>
    <col min="16103" max="16103" width="16.7109375" style="96" customWidth="1"/>
    <col min="16104" max="16104" width="16.5703125" style="96" customWidth="1"/>
    <col min="16105" max="16106" width="7.85546875" style="96" bestFit="1" customWidth="1"/>
    <col min="16107" max="16107" width="8" style="96" bestFit="1" customWidth="1"/>
    <col min="16108" max="16109" width="7.85546875" style="96" bestFit="1" customWidth="1"/>
    <col min="16110" max="16110" width="9.7109375" style="96" customWidth="1"/>
    <col min="16111" max="16111" width="12.85546875" style="96" customWidth="1"/>
    <col min="16112" max="16384" width="9.140625" style="96"/>
  </cols>
  <sheetData>
    <row r="1" spans="1:22" s="98" customFormat="1" ht="15.75" customHeight="1">
      <c r="A1" s="460" t="s">
        <v>1</v>
      </c>
      <c r="B1" s="598" t="s">
        <v>0</v>
      </c>
      <c r="C1" s="600" t="s">
        <v>140</v>
      </c>
      <c r="D1" s="600"/>
      <c r="E1" s="600"/>
      <c r="F1" s="601" t="s">
        <v>29</v>
      </c>
      <c r="G1" s="602"/>
      <c r="H1" s="602"/>
      <c r="I1" s="602"/>
      <c r="J1" s="602"/>
      <c r="K1" s="602"/>
      <c r="L1" s="602"/>
      <c r="M1" s="602"/>
      <c r="N1" s="602"/>
      <c r="O1" s="602"/>
      <c r="P1" s="602"/>
      <c r="Q1" s="602"/>
      <c r="R1" s="602"/>
      <c r="S1" s="602"/>
      <c r="T1" s="602"/>
      <c r="U1" s="602"/>
      <c r="V1" s="603"/>
    </row>
    <row r="2" spans="1:22" ht="16.5" thickBot="1">
      <c r="A2" s="461"/>
      <c r="B2" s="599"/>
      <c r="C2" s="99" t="s">
        <v>23</v>
      </c>
      <c r="D2" s="104" t="s">
        <v>9</v>
      </c>
      <c r="E2" s="106" t="s">
        <v>33</v>
      </c>
      <c r="F2" s="289">
        <v>61</v>
      </c>
      <c r="G2" s="289">
        <v>62</v>
      </c>
      <c r="H2" s="289">
        <v>63</v>
      </c>
      <c r="I2" s="290">
        <v>64</v>
      </c>
      <c r="J2" s="291" t="s">
        <v>439</v>
      </c>
      <c r="K2" s="291" t="s">
        <v>440</v>
      </c>
      <c r="L2" s="291" t="s">
        <v>441</v>
      </c>
      <c r="M2" s="292">
        <v>65</v>
      </c>
      <c r="N2" s="293" t="s">
        <v>442</v>
      </c>
      <c r="O2" s="293" t="s">
        <v>443</v>
      </c>
      <c r="P2" s="293" t="s">
        <v>444</v>
      </c>
      <c r="Q2" s="293" t="s">
        <v>445</v>
      </c>
      <c r="R2" s="293" t="s">
        <v>446</v>
      </c>
      <c r="S2" s="289">
        <v>67</v>
      </c>
      <c r="T2" s="183"/>
      <c r="U2" s="183"/>
      <c r="V2" s="288"/>
    </row>
    <row r="3" spans="1:22" s="142" customFormat="1">
      <c r="A3" s="418" t="str">
        <f>'1-συμβολαια'!A3</f>
        <v>1ο</v>
      </c>
      <c r="B3" s="393" t="str">
        <f>'1-συμβολαια'!C3</f>
        <v>δάνειο τοκοχρεωλητικό</v>
      </c>
      <c r="C3" s="376"/>
      <c r="D3" s="394"/>
      <c r="E3" s="394"/>
      <c r="F3" s="377"/>
      <c r="G3" s="377"/>
      <c r="H3" s="395"/>
      <c r="I3" s="396"/>
      <c r="J3" s="396"/>
      <c r="K3" s="396"/>
      <c r="L3" s="396"/>
      <c r="M3" s="396"/>
      <c r="N3" s="377"/>
      <c r="O3" s="377"/>
      <c r="P3" s="377"/>
      <c r="Q3" s="377"/>
      <c r="R3" s="377"/>
      <c r="S3" s="377"/>
      <c r="T3" s="377"/>
      <c r="U3" s="377"/>
      <c r="V3" s="377"/>
    </row>
    <row r="4" spans="1:22" s="142" customFormat="1">
      <c r="A4" s="418">
        <f>'1-συμβολαια'!A4</f>
        <v>0</v>
      </c>
      <c r="B4" s="393" t="str">
        <f>'1-συμβολαια'!C4</f>
        <v>υποθήκη</v>
      </c>
      <c r="C4" s="376">
        <f>'1-συμβολαια'!L4</f>
        <v>24319</v>
      </c>
      <c r="D4" s="394">
        <f>'1-συμβολαια'!N4</f>
        <v>0</v>
      </c>
      <c r="E4" s="394">
        <f t="shared" ref="E4:E5" si="0">C4-D4</f>
        <v>24319</v>
      </c>
      <c r="F4" s="377">
        <v>61</v>
      </c>
      <c r="G4" s="377">
        <v>62</v>
      </c>
      <c r="H4" s="395"/>
      <c r="I4" s="396"/>
      <c r="J4" s="396"/>
      <c r="K4" s="396"/>
      <c r="L4" s="396"/>
      <c r="M4" s="396"/>
      <c r="N4" s="377"/>
      <c r="O4" s="377"/>
      <c r="P4" s="377"/>
      <c r="Q4" s="377"/>
      <c r="R4" s="377"/>
      <c r="S4" s="377"/>
      <c r="T4" s="377"/>
      <c r="U4" s="377"/>
      <c r="V4" s="377"/>
    </row>
    <row r="5" spans="1:22" s="142" customFormat="1">
      <c r="A5" s="418">
        <f>'1-συμβολαια'!A5</f>
        <v>0</v>
      </c>
      <c r="B5" s="393" t="str">
        <f>'1-συμβολαια'!C5</f>
        <v>δανείου ΤΟΚΟΙ</v>
      </c>
      <c r="C5" s="376">
        <f>'1-συμβολαια'!L5</f>
        <v>33595.864000000001</v>
      </c>
      <c r="D5" s="394">
        <f>'1-συμβολαια'!N5</f>
        <v>0</v>
      </c>
      <c r="E5" s="394">
        <f t="shared" si="0"/>
        <v>33595.864000000001</v>
      </c>
      <c r="F5" s="377">
        <v>61</v>
      </c>
      <c r="G5" s="377">
        <v>62</v>
      </c>
      <c r="H5" s="395"/>
      <c r="I5" s="396"/>
      <c r="J5" s="396"/>
      <c r="K5" s="396"/>
      <c r="L5" s="396"/>
      <c r="M5" s="396"/>
      <c r="N5" s="377"/>
      <c r="O5" s="377"/>
      <c r="P5" s="377"/>
      <c r="Q5" s="377"/>
      <c r="R5" s="377"/>
      <c r="S5" s="377"/>
      <c r="T5" s="377"/>
      <c r="U5" s="377"/>
      <c r="V5" s="377"/>
    </row>
    <row r="6" spans="1:22" ht="15.75">
      <c r="A6" s="478" t="s">
        <v>47</v>
      </c>
      <c r="B6" s="479"/>
      <c r="C6" s="105">
        <f>SUM(C3:C5)</f>
        <v>57914.864000000001</v>
      </c>
      <c r="D6" s="105">
        <f>SUM(D3:D5)</f>
        <v>0</v>
      </c>
      <c r="E6" s="105">
        <f>SUM(E3:E5)</f>
        <v>57914.864000000001</v>
      </c>
      <c r="I6" s="65">
        <f t="shared" ref="I6:T6" si="1">SUM(I3:I5)</f>
        <v>0</v>
      </c>
      <c r="J6" s="65">
        <f t="shared" si="1"/>
        <v>0</v>
      </c>
      <c r="K6" s="65">
        <f t="shared" si="1"/>
        <v>0</v>
      </c>
      <c r="L6" s="65">
        <f t="shared" si="1"/>
        <v>0</v>
      </c>
      <c r="M6" s="65">
        <f t="shared" si="1"/>
        <v>0</v>
      </c>
      <c r="N6" s="65">
        <f t="shared" si="1"/>
        <v>0</v>
      </c>
      <c r="O6" s="65">
        <f t="shared" si="1"/>
        <v>0</v>
      </c>
      <c r="P6" s="65">
        <f t="shared" si="1"/>
        <v>0</v>
      </c>
      <c r="Q6" s="65">
        <f t="shared" si="1"/>
        <v>0</v>
      </c>
      <c r="R6" s="65">
        <f t="shared" si="1"/>
        <v>0</v>
      </c>
      <c r="S6" s="65">
        <f t="shared" si="1"/>
        <v>0</v>
      </c>
      <c r="T6" s="65">
        <f t="shared" si="1"/>
        <v>0</v>
      </c>
    </row>
    <row r="7" spans="1:22">
      <c r="F7" s="119"/>
      <c r="G7" s="119"/>
      <c r="H7" s="119"/>
      <c r="I7" s="119"/>
      <c r="J7" s="119"/>
      <c r="K7" s="119"/>
      <c r="L7" s="119"/>
      <c r="M7" s="119"/>
      <c r="N7" s="119"/>
      <c r="O7" s="119"/>
      <c r="P7" s="119"/>
      <c r="Q7" s="119"/>
      <c r="R7" s="119"/>
      <c r="S7" s="119"/>
      <c r="T7" s="119"/>
      <c r="U7" s="119"/>
    </row>
    <row r="8" spans="1:22" ht="15.75">
      <c r="F8" s="164" t="s">
        <v>237</v>
      </c>
      <c r="G8" s="128"/>
      <c r="H8" s="294"/>
      <c r="I8" s="294"/>
      <c r="J8" s="294"/>
      <c r="K8" s="294"/>
      <c r="L8" s="294"/>
      <c r="M8" s="294"/>
      <c r="N8" s="294"/>
      <c r="O8" s="294"/>
      <c r="P8" s="294"/>
      <c r="Q8" s="294"/>
      <c r="R8" s="294"/>
      <c r="S8" s="294"/>
      <c r="T8" s="294"/>
      <c r="U8" s="294"/>
      <c r="V8" s="295"/>
    </row>
    <row r="9" spans="1:22" ht="15.75">
      <c r="F9" s="296"/>
      <c r="G9" s="145" t="s">
        <v>238</v>
      </c>
      <c r="H9" s="294"/>
      <c r="I9" s="294"/>
      <c r="J9" s="294"/>
      <c r="K9" s="294"/>
      <c r="L9" s="294"/>
      <c r="M9" s="294"/>
      <c r="N9" s="294"/>
      <c r="O9" s="294"/>
      <c r="P9" s="294"/>
      <c r="Q9" s="294"/>
      <c r="R9" s="294"/>
      <c r="S9" s="294"/>
      <c r="T9" s="294"/>
      <c r="U9" s="294"/>
      <c r="V9" s="295"/>
    </row>
    <row r="10" spans="1:22" ht="15.75">
      <c r="F10" s="295"/>
      <c r="G10" s="295"/>
      <c r="H10" s="164" t="s">
        <v>239</v>
      </c>
      <c r="I10" s="128"/>
      <c r="J10" s="128"/>
      <c r="K10" s="128"/>
      <c r="L10" s="294"/>
      <c r="M10" s="294"/>
      <c r="N10" s="294"/>
      <c r="O10" s="294"/>
      <c r="P10" s="294"/>
      <c r="Q10" s="294"/>
      <c r="R10" s="294"/>
      <c r="S10" s="294"/>
      <c r="T10" s="294"/>
      <c r="U10" s="294"/>
      <c r="V10" s="295"/>
    </row>
    <row r="11" spans="1:22" ht="15.75">
      <c r="F11" s="295"/>
      <c r="G11" s="296"/>
      <c r="H11" s="295"/>
      <c r="I11" s="145" t="s">
        <v>259</v>
      </c>
      <c r="J11" s="145"/>
      <c r="K11" s="145"/>
      <c r="L11" s="297"/>
      <c r="M11" s="297"/>
      <c r="N11" s="297"/>
      <c r="O11" s="297"/>
      <c r="P11" s="297"/>
      <c r="Q11" s="297"/>
      <c r="R11" s="297"/>
      <c r="S11" s="297"/>
      <c r="T11" s="297"/>
      <c r="U11" s="294"/>
      <c r="V11" s="295"/>
    </row>
    <row r="12" spans="1:22" ht="15.75">
      <c r="F12" s="295"/>
      <c r="G12" s="296"/>
      <c r="H12" s="295"/>
      <c r="I12" s="145"/>
      <c r="J12" s="164" t="s">
        <v>447</v>
      </c>
      <c r="K12" s="145"/>
      <c r="L12" s="297"/>
      <c r="M12" s="297"/>
      <c r="N12" s="297"/>
      <c r="O12" s="297"/>
      <c r="P12" s="297"/>
      <c r="Q12" s="297"/>
      <c r="R12" s="297"/>
      <c r="S12" s="297"/>
      <c r="T12" s="297"/>
      <c r="U12" s="294"/>
      <c r="V12" s="295"/>
    </row>
    <row r="13" spans="1:22" ht="15.75">
      <c r="F13" s="295"/>
      <c r="G13" s="296"/>
      <c r="H13" s="295"/>
      <c r="I13" s="145"/>
      <c r="J13" s="145"/>
      <c r="K13" s="145" t="s">
        <v>448</v>
      </c>
      <c r="L13" s="297"/>
      <c r="M13" s="297"/>
      <c r="N13" s="297"/>
      <c r="O13" s="297"/>
      <c r="P13" s="297"/>
      <c r="Q13" s="297"/>
      <c r="R13" s="297"/>
      <c r="S13" s="297"/>
      <c r="T13" s="297"/>
      <c r="U13" s="294"/>
      <c r="V13" s="295"/>
    </row>
    <row r="14" spans="1:22" ht="15.75">
      <c r="F14" s="295"/>
      <c r="G14" s="295"/>
      <c r="H14" s="294"/>
      <c r="I14" s="297"/>
      <c r="J14" s="297"/>
      <c r="K14" s="297"/>
      <c r="L14" s="164" t="s">
        <v>449</v>
      </c>
      <c r="M14" s="297"/>
      <c r="N14" s="297"/>
      <c r="O14" s="297"/>
      <c r="P14" s="297"/>
      <c r="Q14" s="297"/>
      <c r="R14" s="297"/>
      <c r="S14" s="297"/>
      <c r="T14" s="297"/>
      <c r="U14" s="294"/>
      <c r="V14" s="295"/>
    </row>
    <row r="15" spans="1:22" ht="15.75">
      <c r="B15" s="136"/>
      <c r="C15" s="103">
        <f>SUM(C7:C8)</f>
        <v>0</v>
      </c>
      <c r="F15" s="294"/>
      <c r="G15" s="294"/>
      <c r="H15" s="294"/>
      <c r="I15" s="297"/>
      <c r="J15" s="297"/>
      <c r="K15" s="297"/>
      <c r="L15" s="297"/>
      <c r="M15" s="145" t="s">
        <v>260</v>
      </c>
      <c r="N15" s="297"/>
      <c r="O15" s="297"/>
      <c r="P15" s="297"/>
      <c r="Q15" s="297"/>
      <c r="R15" s="297"/>
      <c r="S15" s="297"/>
      <c r="T15" s="297"/>
      <c r="U15" s="294"/>
      <c r="V15" s="295"/>
    </row>
    <row r="16" spans="1:22" ht="15.75">
      <c r="B16" s="137"/>
      <c r="F16" s="295"/>
      <c r="G16" s="295"/>
      <c r="H16" s="294"/>
      <c r="I16" s="297"/>
      <c r="J16" s="297"/>
      <c r="K16" s="297"/>
      <c r="L16" s="297"/>
      <c r="M16" s="297"/>
      <c r="N16" s="164" t="s">
        <v>450</v>
      </c>
      <c r="O16" s="297"/>
      <c r="P16" s="297"/>
      <c r="Q16" s="297"/>
      <c r="R16" s="297"/>
      <c r="S16" s="297"/>
      <c r="T16" s="297"/>
      <c r="U16" s="294"/>
      <c r="V16" s="295"/>
    </row>
    <row r="17" spans="6:22" ht="15.75">
      <c r="F17" s="295"/>
      <c r="G17" s="295"/>
      <c r="H17" s="294"/>
      <c r="I17" s="297"/>
      <c r="J17" s="297"/>
      <c r="K17" s="297"/>
      <c r="L17" s="297"/>
      <c r="M17" s="297"/>
      <c r="N17" s="297"/>
      <c r="O17" s="145" t="s">
        <v>451</v>
      </c>
      <c r="P17" s="297"/>
      <c r="Q17" s="297"/>
      <c r="R17" s="297"/>
      <c r="S17" s="297"/>
      <c r="T17" s="297"/>
      <c r="U17" s="294"/>
      <c r="V17" s="295"/>
    </row>
    <row r="18" spans="6:22" ht="15.75">
      <c r="F18" s="295"/>
      <c r="G18" s="295"/>
      <c r="H18" s="294"/>
      <c r="I18" s="297"/>
      <c r="J18" s="297"/>
      <c r="K18" s="297"/>
      <c r="L18" s="297"/>
      <c r="M18" s="297"/>
      <c r="N18" s="297"/>
      <c r="O18" s="297"/>
      <c r="P18" s="164" t="s">
        <v>261</v>
      </c>
      <c r="Q18" s="297"/>
      <c r="R18" s="297"/>
      <c r="S18" s="297"/>
      <c r="T18" s="297"/>
      <c r="U18" s="294"/>
      <c r="V18" s="295"/>
    </row>
    <row r="19" spans="6:22" ht="15.75">
      <c r="F19" s="295"/>
      <c r="G19" s="295"/>
      <c r="H19" s="294"/>
      <c r="I19" s="297"/>
      <c r="J19" s="297"/>
      <c r="K19" s="297"/>
      <c r="L19" s="297"/>
      <c r="M19" s="297"/>
      <c r="N19" s="297"/>
      <c r="O19" s="297"/>
      <c r="P19" s="297"/>
      <c r="Q19" s="145" t="s">
        <v>262</v>
      </c>
      <c r="R19" s="145"/>
      <c r="S19" s="145"/>
      <c r="T19" s="297"/>
      <c r="U19" s="294"/>
      <c r="V19" s="295"/>
    </row>
    <row r="20" spans="6:22" ht="15.75">
      <c r="F20" s="295"/>
      <c r="G20" s="295"/>
      <c r="H20" s="294"/>
      <c r="I20" s="297"/>
      <c r="J20" s="297"/>
      <c r="K20" s="297"/>
      <c r="L20" s="297"/>
      <c r="M20" s="297"/>
      <c r="N20" s="297"/>
      <c r="O20" s="297"/>
      <c r="P20" s="297"/>
      <c r="Q20" s="297"/>
      <c r="R20" s="164" t="s">
        <v>263</v>
      </c>
      <c r="S20" s="297"/>
      <c r="T20" s="297"/>
      <c r="U20" s="294"/>
      <c r="V20" s="295"/>
    </row>
    <row r="21" spans="6:22" ht="15.75">
      <c r="F21" s="295"/>
      <c r="G21" s="295"/>
      <c r="H21" s="294"/>
      <c r="I21" s="297"/>
      <c r="J21" s="297"/>
      <c r="K21" s="297"/>
      <c r="L21" s="297"/>
      <c r="M21" s="297"/>
      <c r="N21" s="297"/>
      <c r="O21" s="297"/>
      <c r="P21" s="297"/>
      <c r="Q21" s="297"/>
      <c r="R21" s="297"/>
      <c r="S21" s="145" t="s">
        <v>264</v>
      </c>
      <c r="T21" s="297"/>
      <c r="U21" s="294"/>
      <c r="V21" s="295"/>
    </row>
    <row r="22" spans="6:22" ht="15.75">
      <c r="F22" s="295"/>
      <c r="G22" s="295"/>
      <c r="H22" s="294"/>
      <c r="I22" s="297"/>
      <c r="J22" s="297"/>
      <c r="K22" s="297"/>
      <c r="L22" s="297"/>
      <c r="M22" s="297"/>
      <c r="N22" s="297"/>
      <c r="O22" s="297"/>
      <c r="P22" s="297"/>
      <c r="Q22" s="297"/>
      <c r="R22" s="297"/>
      <c r="S22" s="297"/>
      <c r="T22" s="164" t="s">
        <v>473</v>
      </c>
      <c r="U22" s="294"/>
      <c r="V22" s="295"/>
    </row>
    <row r="23" spans="6:22">
      <c r="F23" s="295"/>
      <c r="G23" s="295"/>
      <c r="H23" s="294"/>
      <c r="I23" s="294"/>
      <c r="J23" s="294"/>
      <c r="K23" s="294"/>
      <c r="L23" s="294"/>
      <c r="M23" s="294"/>
      <c r="N23" s="294"/>
      <c r="O23" s="294"/>
      <c r="P23" s="294"/>
      <c r="Q23" s="294"/>
      <c r="R23" s="294"/>
      <c r="S23" s="294"/>
      <c r="T23" s="294"/>
      <c r="U23" s="294"/>
      <c r="V23" s="295"/>
    </row>
    <row r="24" spans="6:22">
      <c r="H24" s="119"/>
      <c r="I24" s="119"/>
      <c r="J24" s="119"/>
      <c r="K24" s="119"/>
      <c r="L24" s="119"/>
      <c r="M24" s="119"/>
      <c r="N24" s="119"/>
      <c r="O24" s="119"/>
      <c r="P24" s="119"/>
      <c r="Q24" s="119"/>
      <c r="R24" s="119"/>
      <c r="S24" s="119"/>
      <c r="T24" s="119"/>
      <c r="U24" s="119"/>
    </row>
    <row r="25" spans="6:22">
      <c r="H25" s="119"/>
      <c r="I25" s="119"/>
      <c r="J25" s="119"/>
      <c r="K25" s="119"/>
      <c r="L25" s="119"/>
      <c r="M25" s="119"/>
      <c r="N25" s="119"/>
      <c r="O25" s="119"/>
      <c r="P25" s="119"/>
      <c r="Q25" s="119"/>
      <c r="R25" s="119"/>
      <c r="S25" s="119"/>
      <c r="T25" s="119"/>
      <c r="U25" s="119"/>
    </row>
    <row r="26" spans="6:22">
      <c r="H26" s="119"/>
      <c r="I26" s="119"/>
      <c r="J26" s="119"/>
      <c r="K26" s="119"/>
      <c r="L26" s="119"/>
      <c r="M26" s="119"/>
      <c r="N26" s="119"/>
      <c r="O26" s="119"/>
      <c r="P26" s="119"/>
      <c r="Q26" s="119"/>
      <c r="R26" s="119"/>
      <c r="S26" s="119"/>
      <c r="T26" s="119"/>
      <c r="U26" s="119"/>
    </row>
    <row r="27" spans="6:22">
      <c r="H27" s="119"/>
      <c r="I27" s="119"/>
      <c r="J27" s="119"/>
      <c r="K27" s="119"/>
      <c r="L27" s="119"/>
      <c r="M27" s="119"/>
      <c r="N27" s="119"/>
      <c r="O27" s="119"/>
      <c r="P27" s="119"/>
      <c r="Q27" s="119"/>
      <c r="R27" s="119"/>
      <c r="S27" s="119"/>
      <c r="T27" s="119"/>
      <c r="U27" s="119"/>
    </row>
    <row r="28" spans="6:22">
      <c r="H28" s="119"/>
      <c r="I28" s="119"/>
      <c r="J28" s="119"/>
      <c r="K28" s="119"/>
      <c r="L28" s="119"/>
      <c r="M28" s="119"/>
      <c r="N28" s="119"/>
      <c r="O28" s="119"/>
      <c r="P28" s="119"/>
      <c r="Q28" s="119"/>
      <c r="R28" s="119"/>
      <c r="S28" s="119"/>
      <c r="T28" s="119"/>
      <c r="U28" s="119"/>
    </row>
    <row r="29" spans="6:22">
      <c r="H29" s="119"/>
      <c r="I29" s="119"/>
      <c r="J29" s="119"/>
      <c r="K29" s="119"/>
      <c r="L29" s="119"/>
      <c r="M29" s="119"/>
      <c r="N29" s="119"/>
      <c r="O29" s="119"/>
      <c r="P29" s="119"/>
      <c r="Q29" s="119"/>
      <c r="R29" s="119"/>
      <c r="S29" s="119"/>
      <c r="T29" s="119"/>
      <c r="U29" s="119"/>
    </row>
    <row r="30" spans="6:22">
      <c r="H30" s="119"/>
      <c r="I30" s="119"/>
      <c r="J30" s="119"/>
      <c r="K30" s="119"/>
      <c r="L30" s="119"/>
      <c r="M30" s="119"/>
      <c r="N30" s="119"/>
      <c r="O30" s="119"/>
      <c r="P30" s="119"/>
      <c r="Q30" s="119"/>
      <c r="R30" s="119"/>
      <c r="S30" s="119"/>
      <c r="T30" s="119"/>
      <c r="U30" s="119"/>
    </row>
    <row r="31" spans="6:22">
      <c r="H31" s="119"/>
      <c r="I31" s="119"/>
      <c r="J31" s="119"/>
      <c r="K31" s="119"/>
      <c r="L31" s="119"/>
      <c r="M31" s="119"/>
      <c r="N31" s="119"/>
      <c r="O31" s="119"/>
      <c r="P31" s="119"/>
      <c r="Q31" s="119"/>
      <c r="R31" s="119"/>
      <c r="S31" s="119"/>
      <c r="T31" s="119"/>
      <c r="U31" s="119"/>
    </row>
    <row r="32" spans="6:22">
      <c r="H32" s="119"/>
      <c r="I32" s="119"/>
      <c r="J32" s="119"/>
      <c r="K32" s="119"/>
      <c r="L32" s="119"/>
      <c r="M32" s="119"/>
      <c r="N32" s="119"/>
      <c r="O32" s="119"/>
      <c r="P32" s="119"/>
      <c r="Q32" s="119"/>
      <c r="R32" s="119"/>
      <c r="S32" s="119"/>
      <c r="T32" s="119"/>
      <c r="U32" s="119"/>
    </row>
    <row r="33" spans="8:21">
      <c r="H33" s="119"/>
      <c r="I33" s="119"/>
      <c r="J33" s="119"/>
      <c r="K33" s="119"/>
      <c r="L33" s="119"/>
      <c r="M33" s="119"/>
      <c r="N33" s="119"/>
      <c r="O33" s="119"/>
      <c r="P33" s="119"/>
      <c r="Q33" s="119"/>
      <c r="R33" s="119"/>
      <c r="S33" s="119"/>
      <c r="T33" s="119"/>
      <c r="U33" s="119"/>
    </row>
    <row r="34" spans="8:21">
      <c r="H34" s="119"/>
      <c r="I34" s="119"/>
      <c r="J34" s="119"/>
      <c r="K34" s="119"/>
      <c r="L34" s="119"/>
      <c r="M34" s="119"/>
      <c r="N34" s="119"/>
      <c r="O34" s="119"/>
      <c r="P34" s="119"/>
      <c r="Q34" s="119"/>
      <c r="R34" s="119"/>
      <c r="S34" s="119"/>
      <c r="T34" s="119"/>
      <c r="U34" s="119"/>
    </row>
    <row r="35" spans="8:21">
      <c r="H35" s="119"/>
      <c r="I35" s="119"/>
      <c r="J35" s="119"/>
      <c r="K35" s="119"/>
      <c r="L35" s="119"/>
      <c r="M35" s="119"/>
      <c r="N35" s="119"/>
      <c r="O35" s="119"/>
      <c r="P35" s="119"/>
      <c r="Q35" s="119"/>
      <c r="R35" s="119"/>
      <c r="S35" s="119"/>
      <c r="T35" s="119"/>
      <c r="U35" s="119"/>
    </row>
  </sheetData>
  <mergeCells count="5">
    <mergeCell ref="A1:A2"/>
    <mergeCell ref="B1:B2"/>
    <mergeCell ref="C1:E1"/>
    <mergeCell ref="A6:B6"/>
    <mergeCell ref="F1:V1"/>
  </mergeCell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BW37"/>
  <sheetViews>
    <sheetView workbookViewId="0">
      <pane ySplit="2" topLeftCell="A3" activePane="bottomLeft" state="frozen"/>
      <selection pane="bottomLeft" activeCell="A3" sqref="A3"/>
    </sheetView>
  </sheetViews>
  <sheetFormatPr defaultRowHeight="11.25"/>
  <cols>
    <col min="1" max="1" width="9" style="7" customWidth="1"/>
    <col min="2" max="2" width="16.85546875" style="149" bestFit="1" customWidth="1"/>
    <col min="3" max="4" width="7.140625" style="2" customWidth="1"/>
    <col min="5" max="6" width="7.85546875" style="78" customWidth="1"/>
    <col min="7" max="7" width="10.7109375" style="78" customWidth="1"/>
    <col min="8" max="9" width="7.85546875" style="78" customWidth="1"/>
    <col min="10" max="10" width="7.42578125" style="78" customWidth="1"/>
    <col min="11" max="11" width="6.85546875" style="78" customWidth="1"/>
    <col min="12" max="22" width="7.140625" style="78" customWidth="1"/>
    <col min="23" max="23" width="6.140625" style="78" customWidth="1"/>
    <col min="24" max="24" width="7.140625" style="78" customWidth="1"/>
    <col min="25" max="25" width="6.7109375" style="78" customWidth="1"/>
    <col min="26" max="26" width="6.140625" style="78" customWidth="1"/>
    <col min="27" max="27" width="7.140625" style="78" customWidth="1"/>
    <col min="28" max="28" width="8" style="78" customWidth="1"/>
    <col min="29" max="29" width="7.85546875" style="78" customWidth="1"/>
    <col min="30" max="30" width="16.28515625" style="78" customWidth="1"/>
    <col min="31" max="32" width="7.140625" style="78" customWidth="1"/>
    <col min="33" max="33" width="8.140625" style="78" customWidth="1"/>
    <col min="34" max="34" width="7.7109375" style="78" customWidth="1"/>
    <col min="35" max="35" width="7" style="78" customWidth="1"/>
    <col min="36" max="36" width="6.140625" style="78" customWidth="1"/>
    <col min="37" max="41" width="7.85546875" style="78" customWidth="1"/>
    <col min="42" max="43" width="6.140625" style="78" customWidth="1"/>
    <col min="44" max="44" width="8.28515625" style="78" customWidth="1"/>
    <col min="45" max="45" width="8.42578125" style="78" customWidth="1"/>
    <col min="46" max="46" width="6.140625" style="78" customWidth="1"/>
    <col min="47" max="47" width="7.7109375" style="78" customWidth="1"/>
    <col min="48" max="49" width="6.140625" style="78" customWidth="1"/>
    <col min="50" max="50" width="8" style="78" customWidth="1"/>
    <col min="51" max="52" width="6.140625" style="78" customWidth="1"/>
    <col min="53" max="53" width="7.42578125" style="78" customWidth="1"/>
    <col min="54" max="54" width="8.5703125" style="78" customWidth="1"/>
    <col min="55" max="61" width="6.140625" style="78" customWidth="1"/>
    <col min="62" max="62" width="7" style="78" customWidth="1"/>
    <col min="63" max="64" width="6.140625" style="78" customWidth="1"/>
    <col min="65" max="65" width="5.5703125" style="78" customWidth="1"/>
    <col min="66" max="72" width="10.5703125" style="78" customWidth="1"/>
    <col min="73" max="73" width="8.28515625" style="80" bestFit="1" customWidth="1"/>
    <col min="74" max="74" width="9.7109375" style="80" bestFit="1" customWidth="1"/>
    <col min="75" max="272" width="9.140625" style="3"/>
    <col min="273" max="273" width="9" style="3" bestFit="1" customWidth="1"/>
    <col min="274" max="274" width="9.85546875" style="3" bestFit="1" customWidth="1"/>
    <col min="275" max="275" width="9.140625" style="3" bestFit="1" customWidth="1"/>
    <col min="276" max="276" width="16" style="3" bestFit="1" customWidth="1"/>
    <col min="277" max="277" width="9" style="3" bestFit="1" customWidth="1"/>
    <col min="278" max="278" width="7.85546875" style="3" bestFit="1" customWidth="1"/>
    <col min="279" max="279" width="11.7109375" style="3" bestFit="1" customWidth="1"/>
    <col min="280" max="280" width="14.28515625" style="3" customWidth="1"/>
    <col min="281" max="281" width="11.7109375" style="3" bestFit="1" customWidth="1"/>
    <col min="282" max="282" width="14.140625" style="3" bestFit="1" customWidth="1"/>
    <col min="283" max="283" width="16.7109375" style="3" customWidth="1"/>
    <col min="284" max="284" width="16.5703125" style="3" customWidth="1"/>
    <col min="285" max="286" width="7.85546875" style="3" bestFit="1" customWidth="1"/>
    <col min="287" max="287" width="8" style="3" bestFit="1" customWidth="1"/>
    <col min="288" max="289" width="7.85546875" style="3" bestFit="1" customWidth="1"/>
    <col min="290" max="290" width="9.7109375" style="3" customWidth="1"/>
    <col min="291" max="291" width="12.85546875" style="3" customWidth="1"/>
    <col min="292" max="528" width="9.140625" style="3"/>
    <col min="529" max="529" width="9" style="3" bestFit="1" customWidth="1"/>
    <col min="530" max="530" width="9.85546875" style="3" bestFit="1" customWidth="1"/>
    <col min="531" max="531" width="9.140625" style="3" bestFit="1" customWidth="1"/>
    <col min="532" max="532" width="16" style="3" bestFit="1" customWidth="1"/>
    <col min="533" max="533" width="9" style="3" bestFit="1" customWidth="1"/>
    <col min="534" max="534" width="7.85546875" style="3" bestFit="1" customWidth="1"/>
    <col min="535" max="535" width="11.7109375" style="3" bestFit="1" customWidth="1"/>
    <col min="536" max="536" width="14.28515625" style="3" customWidth="1"/>
    <col min="537" max="537" width="11.7109375" style="3" bestFit="1" customWidth="1"/>
    <col min="538" max="538" width="14.140625" style="3" bestFit="1" customWidth="1"/>
    <col min="539" max="539" width="16.7109375" style="3" customWidth="1"/>
    <col min="540" max="540" width="16.5703125" style="3" customWidth="1"/>
    <col min="541" max="542" width="7.85546875" style="3" bestFit="1" customWidth="1"/>
    <col min="543" max="543" width="8" style="3" bestFit="1" customWidth="1"/>
    <col min="544" max="545" width="7.85546875" style="3" bestFit="1" customWidth="1"/>
    <col min="546" max="546" width="9.7109375" style="3" customWidth="1"/>
    <col min="547" max="547" width="12.85546875" style="3" customWidth="1"/>
    <col min="548" max="784" width="9.140625" style="3"/>
    <col min="785" max="785" width="9" style="3" bestFit="1" customWidth="1"/>
    <col min="786" max="786" width="9.85546875" style="3" bestFit="1" customWidth="1"/>
    <col min="787" max="787" width="9.140625" style="3" bestFit="1" customWidth="1"/>
    <col min="788" max="788" width="16" style="3" bestFit="1" customWidth="1"/>
    <col min="789" max="789" width="9" style="3" bestFit="1" customWidth="1"/>
    <col min="790" max="790" width="7.85546875" style="3" bestFit="1" customWidth="1"/>
    <col min="791" max="791" width="11.7109375" style="3" bestFit="1" customWidth="1"/>
    <col min="792" max="792" width="14.28515625" style="3" customWidth="1"/>
    <col min="793" max="793" width="11.7109375" style="3" bestFit="1" customWidth="1"/>
    <col min="794" max="794" width="14.140625" style="3" bestFit="1" customWidth="1"/>
    <col min="795" max="795" width="16.7109375" style="3" customWidth="1"/>
    <col min="796" max="796" width="16.5703125" style="3" customWidth="1"/>
    <col min="797" max="798" width="7.85546875" style="3" bestFit="1" customWidth="1"/>
    <col min="799" max="799" width="8" style="3" bestFit="1" customWidth="1"/>
    <col min="800" max="801" width="7.85546875" style="3" bestFit="1" customWidth="1"/>
    <col min="802" max="802" width="9.7109375" style="3" customWidth="1"/>
    <col min="803" max="803" width="12.85546875" style="3" customWidth="1"/>
    <col min="804" max="1040" width="9.140625" style="3"/>
    <col min="1041" max="1041" width="9" style="3" bestFit="1" customWidth="1"/>
    <col min="1042" max="1042" width="9.85546875" style="3" bestFit="1" customWidth="1"/>
    <col min="1043" max="1043" width="9.140625" style="3" bestFit="1" customWidth="1"/>
    <col min="1044" max="1044" width="16" style="3" bestFit="1" customWidth="1"/>
    <col min="1045" max="1045" width="9" style="3" bestFit="1" customWidth="1"/>
    <col min="1046" max="1046" width="7.85546875" style="3" bestFit="1" customWidth="1"/>
    <col min="1047" max="1047" width="11.7109375" style="3" bestFit="1" customWidth="1"/>
    <col min="1048" max="1048" width="14.28515625" style="3" customWidth="1"/>
    <col min="1049" max="1049" width="11.7109375" style="3" bestFit="1" customWidth="1"/>
    <col min="1050" max="1050" width="14.140625" style="3" bestFit="1" customWidth="1"/>
    <col min="1051" max="1051" width="16.7109375" style="3" customWidth="1"/>
    <col min="1052" max="1052" width="16.5703125" style="3" customWidth="1"/>
    <col min="1053" max="1054" width="7.85546875" style="3" bestFit="1" customWidth="1"/>
    <col min="1055" max="1055" width="8" style="3" bestFit="1" customWidth="1"/>
    <col min="1056" max="1057" width="7.85546875" style="3" bestFit="1" customWidth="1"/>
    <col min="1058" max="1058" width="9.7109375" style="3" customWidth="1"/>
    <col min="1059" max="1059" width="12.85546875" style="3" customWidth="1"/>
    <col min="1060" max="1296" width="9.140625" style="3"/>
    <col min="1297" max="1297" width="9" style="3" bestFit="1" customWidth="1"/>
    <col min="1298" max="1298" width="9.85546875" style="3" bestFit="1" customWidth="1"/>
    <col min="1299" max="1299" width="9.140625" style="3" bestFit="1" customWidth="1"/>
    <col min="1300" max="1300" width="16" style="3" bestFit="1" customWidth="1"/>
    <col min="1301" max="1301" width="9" style="3" bestFit="1" customWidth="1"/>
    <col min="1302" max="1302" width="7.85546875" style="3" bestFit="1" customWidth="1"/>
    <col min="1303" max="1303" width="11.7109375" style="3" bestFit="1" customWidth="1"/>
    <col min="1304" max="1304" width="14.28515625" style="3" customWidth="1"/>
    <col min="1305" max="1305" width="11.7109375" style="3" bestFit="1" customWidth="1"/>
    <col min="1306" max="1306" width="14.140625" style="3" bestFit="1" customWidth="1"/>
    <col min="1307" max="1307" width="16.7109375" style="3" customWidth="1"/>
    <col min="1308" max="1308" width="16.5703125" style="3" customWidth="1"/>
    <col min="1309" max="1310" width="7.85546875" style="3" bestFit="1" customWidth="1"/>
    <col min="1311" max="1311" width="8" style="3" bestFit="1" customWidth="1"/>
    <col min="1312" max="1313" width="7.85546875" style="3" bestFit="1" customWidth="1"/>
    <col min="1314" max="1314" width="9.7109375" style="3" customWidth="1"/>
    <col min="1315" max="1315" width="12.85546875" style="3" customWidth="1"/>
    <col min="1316" max="1552" width="9.140625" style="3"/>
    <col min="1553" max="1553" width="9" style="3" bestFit="1" customWidth="1"/>
    <col min="1554" max="1554" width="9.85546875" style="3" bestFit="1" customWidth="1"/>
    <col min="1555" max="1555" width="9.140625" style="3" bestFit="1" customWidth="1"/>
    <col min="1556" max="1556" width="16" style="3" bestFit="1" customWidth="1"/>
    <col min="1557" max="1557" width="9" style="3" bestFit="1" customWidth="1"/>
    <col min="1558" max="1558" width="7.85546875" style="3" bestFit="1" customWidth="1"/>
    <col min="1559" max="1559" width="11.7109375" style="3" bestFit="1" customWidth="1"/>
    <col min="1560" max="1560" width="14.28515625" style="3" customWidth="1"/>
    <col min="1561" max="1561" width="11.7109375" style="3" bestFit="1" customWidth="1"/>
    <col min="1562" max="1562" width="14.140625" style="3" bestFit="1" customWidth="1"/>
    <col min="1563" max="1563" width="16.7109375" style="3" customWidth="1"/>
    <col min="1564" max="1564" width="16.5703125" style="3" customWidth="1"/>
    <col min="1565" max="1566" width="7.85546875" style="3" bestFit="1" customWidth="1"/>
    <col min="1567" max="1567" width="8" style="3" bestFit="1" customWidth="1"/>
    <col min="1568" max="1569" width="7.85546875" style="3" bestFit="1" customWidth="1"/>
    <col min="1570" max="1570" width="9.7109375" style="3" customWidth="1"/>
    <col min="1571" max="1571" width="12.85546875" style="3" customWidth="1"/>
    <col min="1572" max="1808" width="9.140625" style="3"/>
    <col min="1809" max="1809" width="9" style="3" bestFit="1" customWidth="1"/>
    <col min="1810" max="1810" width="9.85546875" style="3" bestFit="1" customWidth="1"/>
    <col min="1811" max="1811" width="9.140625" style="3" bestFit="1" customWidth="1"/>
    <col min="1812" max="1812" width="16" style="3" bestFit="1" customWidth="1"/>
    <col min="1813" max="1813" width="9" style="3" bestFit="1" customWidth="1"/>
    <col min="1814" max="1814" width="7.85546875" style="3" bestFit="1" customWidth="1"/>
    <col min="1815" max="1815" width="11.7109375" style="3" bestFit="1" customWidth="1"/>
    <col min="1816" max="1816" width="14.28515625" style="3" customWidth="1"/>
    <col min="1817" max="1817" width="11.7109375" style="3" bestFit="1" customWidth="1"/>
    <col min="1818" max="1818" width="14.140625" style="3" bestFit="1" customWidth="1"/>
    <col min="1819" max="1819" width="16.7109375" style="3" customWidth="1"/>
    <col min="1820" max="1820" width="16.5703125" style="3" customWidth="1"/>
    <col min="1821" max="1822" width="7.85546875" style="3" bestFit="1" customWidth="1"/>
    <col min="1823" max="1823" width="8" style="3" bestFit="1" customWidth="1"/>
    <col min="1824" max="1825" width="7.85546875" style="3" bestFit="1" customWidth="1"/>
    <col min="1826" max="1826" width="9.7109375" style="3" customWidth="1"/>
    <col min="1827" max="1827" width="12.85546875" style="3" customWidth="1"/>
    <col min="1828" max="2064" width="9.140625" style="3"/>
    <col min="2065" max="2065" width="9" style="3" bestFit="1" customWidth="1"/>
    <col min="2066" max="2066" width="9.85546875" style="3" bestFit="1" customWidth="1"/>
    <col min="2067" max="2067" width="9.140625" style="3" bestFit="1" customWidth="1"/>
    <col min="2068" max="2068" width="16" style="3" bestFit="1" customWidth="1"/>
    <col min="2069" max="2069" width="9" style="3" bestFit="1" customWidth="1"/>
    <col min="2070" max="2070" width="7.85546875" style="3" bestFit="1" customWidth="1"/>
    <col min="2071" max="2071" width="11.7109375" style="3" bestFit="1" customWidth="1"/>
    <col min="2072" max="2072" width="14.28515625" style="3" customWidth="1"/>
    <col min="2073" max="2073" width="11.7109375" style="3" bestFit="1" customWidth="1"/>
    <col min="2074" max="2074" width="14.140625" style="3" bestFit="1" customWidth="1"/>
    <col min="2075" max="2075" width="16.7109375" style="3" customWidth="1"/>
    <col min="2076" max="2076" width="16.5703125" style="3" customWidth="1"/>
    <col min="2077" max="2078" width="7.85546875" style="3" bestFit="1" customWidth="1"/>
    <col min="2079" max="2079" width="8" style="3" bestFit="1" customWidth="1"/>
    <col min="2080" max="2081" width="7.85546875" style="3" bestFit="1" customWidth="1"/>
    <col min="2082" max="2082" width="9.7109375" style="3" customWidth="1"/>
    <col min="2083" max="2083" width="12.85546875" style="3" customWidth="1"/>
    <col min="2084" max="2320" width="9.140625" style="3"/>
    <col min="2321" max="2321" width="9" style="3" bestFit="1" customWidth="1"/>
    <col min="2322" max="2322" width="9.85546875" style="3" bestFit="1" customWidth="1"/>
    <col min="2323" max="2323" width="9.140625" style="3" bestFit="1" customWidth="1"/>
    <col min="2324" max="2324" width="16" style="3" bestFit="1" customWidth="1"/>
    <col min="2325" max="2325" width="9" style="3" bestFit="1" customWidth="1"/>
    <col min="2326" max="2326" width="7.85546875" style="3" bestFit="1" customWidth="1"/>
    <col min="2327" max="2327" width="11.7109375" style="3" bestFit="1" customWidth="1"/>
    <col min="2328" max="2328" width="14.28515625" style="3" customWidth="1"/>
    <col min="2329" max="2329" width="11.7109375" style="3" bestFit="1" customWidth="1"/>
    <col min="2330" max="2330" width="14.140625" style="3" bestFit="1" customWidth="1"/>
    <col min="2331" max="2331" width="16.7109375" style="3" customWidth="1"/>
    <col min="2332" max="2332" width="16.5703125" style="3" customWidth="1"/>
    <col min="2333" max="2334" width="7.85546875" style="3" bestFit="1" customWidth="1"/>
    <col min="2335" max="2335" width="8" style="3" bestFit="1" customWidth="1"/>
    <col min="2336" max="2337" width="7.85546875" style="3" bestFit="1" customWidth="1"/>
    <col min="2338" max="2338" width="9.7109375" style="3" customWidth="1"/>
    <col min="2339" max="2339" width="12.85546875" style="3" customWidth="1"/>
    <col min="2340" max="2576" width="9.140625" style="3"/>
    <col min="2577" max="2577" width="9" style="3" bestFit="1" customWidth="1"/>
    <col min="2578" max="2578" width="9.85546875" style="3" bestFit="1" customWidth="1"/>
    <col min="2579" max="2579" width="9.140625" style="3" bestFit="1" customWidth="1"/>
    <col min="2580" max="2580" width="16" style="3" bestFit="1" customWidth="1"/>
    <col min="2581" max="2581" width="9" style="3" bestFit="1" customWidth="1"/>
    <col min="2582" max="2582" width="7.85546875" style="3" bestFit="1" customWidth="1"/>
    <col min="2583" max="2583" width="11.7109375" style="3" bestFit="1" customWidth="1"/>
    <col min="2584" max="2584" width="14.28515625" style="3" customWidth="1"/>
    <col min="2585" max="2585" width="11.7109375" style="3" bestFit="1" customWidth="1"/>
    <col min="2586" max="2586" width="14.140625" style="3" bestFit="1" customWidth="1"/>
    <col min="2587" max="2587" width="16.7109375" style="3" customWidth="1"/>
    <col min="2588" max="2588" width="16.5703125" style="3" customWidth="1"/>
    <col min="2589" max="2590" width="7.85546875" style="3" bestFit="1" customWidth="1"/>
    <col min="2591" max="2591" width="8" style="3" bestFit="1" customWidth="1"/>
    <col min="2592" max="2593" width="7.85546875" style="3" bestFit="1" customWidth="1"/>
    <col min="2594" max="2594" width="9.7109375" style="3" customWidth="1"/>
    <col min="2595" max="2595" width="12.85546875" style="3" customWidth="1"/>
    <col min="2596" max="2832" width="9.140625" style="3"/>
    <col min="2833" max="2833" width="9" style="3" bestFit="1" customWidth="1"/>
    <col min="2834" max="2834" width="9.85546875" style="3" bestFit="1" customWidth="1"/>
    <col min="2835" max="2835" width="9.140625" style="3" bestFit="1" customWidth="1"/>
    <col min="2836" max="2836" width="16" style="3" bestFit="1" customWidth="1"/>
    <col min="2837" max="2837" width="9" style="3" bestFit="1" customWidth="1"/>
    <col min="2838" max="2838" width="7.85546875" style="3" bestFit="1" customWidth="1"/>
    <col min="2839" max="2839" width="11.7109375" style="3" bestFit="1" customWidth="1"/>
    <col min="2840" max="2840" width="14.28515625" style="3" customWidth="1"/>
    <col min="2841" max="2841" width="11.7109375" style="3" bestFit="1" customWidth="1"/>
    <col min="2842" max="2842" width="14.140625" style="3" bestFit="1" customWidth="1"/>
    <col min="2843" max="2843" width="16.7109375" style="3" customWidth="1"/>
    <col min="2844" max="2844" width="16.5703125" style="3" customWidth="1"/>
    <col min="2845" max="2846" width="7.85546875" style="3" bestFit="1" customWidth="1"/>
    <col min="2847" max="2847" width="8" style="3" bestFit="1" customWidth="1"/>
    <col min="2848" max="2849" width="7.85546875" style="3" bestFit="1" customWidth="1"/>
    <col min="2850" max="2850" width="9.7109375" style="3" customWidth="1"/>
    <col min="2851" max="2851" width="12.85546875" style="3" customWidth="1"/>
    <col min="2852" max="3088" width="9.140625" style="3"/>
    <col min="3089" max="3089" width="9" style="3" bestFit="1" customWidth="1"/>
    <col min="3090" max="3090" width="9.85546875" style="3" bestFit="1" customWidth="1"/>
    <col min="3091" max="3091" width="9.140625" style="3" bestFit="1" customWidth="1"/>
    <col min="3092" max="3092" width="16" style="3" bestFit="1" customWidth="1"/>
    <col min="3093" max="3093" width="9" style="3" bestFit="1" customWidth="1"/>
    <col min="3094" max="3094" width="7.85546875" style="3" bestFit="1" customWidth="1"/>
    <col min="3095" max="3095" width="11.7109375" style="3" bestFit="1" customWidth="1"/>
    <col min="3096" max="3096" width="14.28515625" style="3" customWidth="1"/>
    <col min="3097" max="3097" width="11.7109375" style="3" bestFit="1" customWidth="1"/>
    <col min="3098" max="3098" width="14.140625" style="3" bestFit="1" customWidth="1"/>
    <col min="3099" max="3099" width="16.7109375" style="3" customWidth="1"/>
    <col min="3100" max="3100" width="16.5703125" style="3" customWidth="1"/>
    <col min="3101" max="3102" width="7.85546875" style="3" bestFit="1" customWidth="1"/>
    <col min="3103" max="3103" width="8" style="3" bestFit="1" customWidth="1"/>
    <col min="3104" max="3105" width="7.85546875" style="3" bestFit="1" customWidth="1"/>
    <col min="3106" max="3106" width="9.7109375" style="3" customWidth="1"/>
    <col min="3107" max="3107" width="12.85546875" style="3" customWidth="1"/>
    <col min="3108" max="3344" width="9.140625" style="3"/>
    <col min="3345" max="3345" width="9" style="3" bestFit="1" customWidth="1"/>
    <col min="3346" max="3346" width="9.85546875" style="3" bestFit="1" customWidth="1"/>
    <col min="3347" max="3347" width="9.140625" style="3" bestFit="1" customWidth="1"/>
    <col min="3348" max="3348" width="16" style="3" bestFit="1" customWidth="1"/>
    <col min="3349" max="3349" width="9" style="3" bestFit="1" customWidth="1"/>
    <col min="3350" max="3350" width="7.85546875" style="3" bestFit="1" customWidth="1"/>
    <col min="3351" max="3351" width="11.7109375" style="3" bestFit="1" customWidth="1"/>
    <col min="3352" max="3352" width="14.28515625" style="3" customWidth="1"/>
    <col min="3353" max="3353" width="11.7109375" style="3" bestFit="1" customWidth="1"/>
    <col min="3354" max="3354" width="14.140625" style="3" bestFit="1" customWidth="1"/>
    <col min="3355" max="3355" width="16.7109375" style="3" customWidth="1"/>
    <col min="3356" max="3356" width="16.5703125" style="3" customWidth="1"/>
    <col min="3357" max="3358" width="7.85546875" style="3" bestFit="1" customWidth="1"/>
    <col min="3359" max="3359" width="8" style="3" bestFit="1" customWidth="1"/>
    <col min="3360" max="3361" width="7.85546875" style="3" bestFit="1" customWidth="1"/>
    <col min="3362" max="3362" width="9.7109375" style="3" customWidth="1"/>
    <col min="3363" max="3363" width="12.85546875" style="3" customWidth="1"/>
    <col min="3364" max="3600" width="9.140625" style="3"/>
    <col min="3601" max="3601" width="9" style="3" bestFit="1" customWidth="1"/>
    <col min="3602" max="3602" width="9.85546875" style="3" bestFit="1" customWidth="1"/>
    <col min="3603" max="3603" width="9.140625" style="3" bestFit="1" customWidth="1"/>
    <col min="3604" max="3604" width="16" style="3" bestFit="1" customWidth="1"/>
    <col min="3605" max="3605" width="9" style="3" bestFit="1" customWidth="1"/>
    <col min="3606" max="3606" width="7.85546875" style="3" bestFit="1" customWidth="1"/>
    <col min="3607" max="3607" width="11.7109375" style="3" bestFit="1" customWidth="1"/>
    <col min="3608" max="3608" width="14.28515625" style="3" customWidth="1"/>
    <col min="3609" max="3609" width="11.7109375" style="3" bestFit="1" customWidth="1"/>
    <col min="3610" max="3610" width="14.140625" style="3" bestFit="1" customWidth="1"/>
    <col min="3611" max="3611" width="16.7109375" style="3" customWidth="1"/>
    <col min="3612" max="3612" width="16.5703125" style="3" customWidth="1"/>
    <col min="3613" max="3614" width="7.85546875" style="3" bestFit="1" customWidth="1"/>
    <col min="3615" max="3615" width="8" style="3" bestFit="1" customWidth="1"/>
    <col min="3616" max="3617" width="7.85546875" style="3" bestFit="1" customWidth="1"/>
    <col min="3618" max="3618" width="9.7109375" style="3" customWidth="1"/>
    <col min="3619" max="3619" width="12.85546875" style="3" customWidth="1"/>
    <col min="3620" max="3856" width="9.140625" style="3"/>
    <col min="3857" max="3857" width="9" style="3" bestFit="1" customWidth="1"/>
    <col min="3858" max="3858" width="9.85546875" style="3" bestFit="1" customWidth="1"/>
    <col min="3859" max="3859" width="9.140625" style="3" bestFit="1" customWidth="1"/>
    <col min="3860" max="3860" width="16" style="3" bestFit="1" customWidth="1"/>
    <col min="3861" max="3861" width="9" style="3" bestFit="1" customWidth="1"/>
    <col min="3862" max="3862" width="7.85546875" style="3" bestFit="1" customWidth="1"/>
    <col min="3863" max="3863" width="11.7109375" style="3" bestFit="1" customWidth="1"/>
    <col min="3864" max="3864" width="14.28515625" style="3" customWidth="1"/>
    <col min="3865" max="3865" width="11.7109375" style="3" bestFit="1" customWidth="1"/>
    <col min="3866" max="3866" width="14.140625" style="3" bestFit="1" customWidth="1"/>
    <col min="3867" max="3867" width="16.7109375" style="3" customWidth="1"/>
    <col min="3868" max="3868" width="16.5703125" style="3" customWidth="1"/>
    <col min="3869" max="3870" width="7.85546875" style="3" bestFit="1" customWidth="1"/>
    <col min="3871" max="3871" width="8" style="3" bestFit="1" customWidth="1"/>
    <col min="3872" max="3873" width="7.85546875" style="3" bestFit="1" customWidth="1"/>
    <col min="3874" max="3874" width="9.7109375" style="3" customWidth="1"/>
    <col min="3875" max="3875" width="12.85546875" style="3" customWidth="1"/>
    <col min="3876" max="4112" width="9.140625" style="3"/>
    <col min="4113" max="4113" width="9" style="3" bestFit="1" customWidth="1"/>
    <col min="4114" max="4114" width="9.85546875" style="3" bestFit="1" customWidth="1"/>
    <col min="4115" max="4115" width="9.140625" style="3" bestFit="1" customWidth="1"/>
    <col min="4116" max="4116" width="16" style="3" bestFit="1" customWidth="1"/>
    <col min="4117" max="4117" width="9" style="3" bestFit="1" customWidth="1"/>
    <col min="4118" max="4118" width="7.85546875" style="3" bestFit="1" customWidth="1"/>
    <col min="4119" max="4119" width="11.7109375" style="3" bestFit="1" customWidth="1"/>
    <col min="4120" max="4120" width="14.28515625" style="3" customWidth="1"/>
    <col min="4121" max="4121" width="11.7109375" style="3" bestFit="1" customWidth="1"/>
    <col min="4122" max="4122" width="14.140625" style="3" bestFit="1" customWidth="1"/>
    <col min="4123" max="4123" width="16.7109375" style="3" customWidth="1"/>
    <col min="4124" max="4124" width="16.5703125" style="3" customWidth="1"/>
    <col min="4125" max="4126" width="7.85546875" style="3" bestFit="1" customWidth="1"/>
    <col min="4127" max="4127" width="8" style="3" bestFit="1" customWidth="1"/>
    <col min="4128" max="4129" width="7.85546875" style="3" bestFit="1" customWidth="1"/>
    <col min="4130" max="4130" width="9.7109375" style="3" customWidth="1"/>
    <col min="4131" max="4131" width="12.85546875" style="3" customWidth="1"/>
    <col min="4132" max="4368" width="9.140625" style="3"/>
    <col min="4369" max="4369" width="9" style="3" bestFit="1" customWidth="1"/>
    <col min="4370" max="4370" width="9.85546875" style="3" bestFit="1" customWidth="1"/>
    <col min="4371" max="4371" width="9.140625" style="3" bestFit="1" customWidth="1"/>
    <col min="4372" max="4372" width="16" style="3" bestFit="1" customWidth="1"/>
    <col min="4373" max="4373" width="9" style="3" bestFit="1" customWidth="1"/>
    <col min="4374" max="4374" width="7.85546875" style="3" bestFit="1" customWidth="1"/>
    <col min="4375" max="4375" width="11.7109375" style="3" bestFit="1" customWidth="1"/>
    <col min="4376" max="4376" width="14.28515625" style="3" customWidth="1"/>
    <col min="4377" max="4377" width="11.7109375" style="3" bestFit="1" customWidth="1"/>
    <col min="4378" max="4378" width="14.140625" style="3" bestFit="1" customWidth="1"/>
    <col min="4379" max="4379" width="16.7109375" style="3" customWidth="1"/>
    <col min="4380" max="4380" width="16.5703125" style="3" customWidth="1"/>
    <col min="4381" max="4382" width="7.85546875" style="3" bestFit="1" customWidth="1"/>
    <col min="4383" max="4383" width="8" style="3" bestFit="1" customWidth="1"/>
    <col min="4384" max="4385" width="7.85546875" style="3" bestFit="1" customWidth="1"/>
    <col min="4386" max="4386" width="9.7109375" style="3" customWidth="1"/>
    <col min="4387" max="4387" width="12.85546875" style="3" customWidth="1"/>
    <col min="4388" max="4624" width="9.140625" style="3"/>
    <col min="4625" max="4625" width="9" style="3" bestFit="1" customWidth="1"/>
    <col min="4626" max="4626" width="9.85546875" style="3" bestFit="1" customWidth="1"/>
    <col min="4627" max="4627" width="9.140625" style="3" bestFit="1" customWidth="1"/>
    <col min="4628" max="4628" width="16" style="3" bestFit="1" customWidth="1"/>
    <col min="4629" max="4629" width="9" style="3" bestFit="1" customWidth="1"/>
    <col min="4630" max="4630" width="7.85546875" style="3" bestFit="1" customWidth="1"/>
    <col min="4631" max="4631" width="11.7109375" style="3" bestFit="1" customWidth="1"/>
    <col min="4632" max="4632" width="14.28515625" style="3" customWidth="1"/>
    <col min="4633" max="4633" width="11.7109375" style="3" bestFit="1" customWidth="1"/>
    <col min="4634" max="4634" width="14.140625" style="3" bestFit="1" customWidth="1"/>
    <col min="4635" max="4635" width="16.7109375" style="3" customWidth="1"/>
    <col min="4636" max="4636" width="16.5703125" style="3" customWidth="1"/>
    <col min="4637" max="4638" width="7.85546875" style="3" bestFit="1" customWidth="1"/>
    <col min="4639" max="4639" width="8" style="3" bestFit="1" customWidth="1"/>
    <col min="4640" max="4641" width="7.85546875" style="3" bestFit="1" customWidth="1"/>
    <col min="4642" max="4642" width="9.7109375" style="3" customWidth="1"/>
    <col min="4643" max="4643" width="12.85546875" style="3" customWidth="1"/>
    <col min="4644" max="4880" width="9.140625" style="3"/>
    <col min="4881" max="4881" width="9" style="3" bestFit="1" customWidth="1"/>
    <col min="4882" max="4882" width="9.85546875" style="3" bestFit="1" customWidth="1"/>
    <col min="4883" max="4883" width="9.140625" style="3" bestFit="1" customWidth="1"/>
    <col min="4884" max="4884" width="16" style="3" bestFit="1" customWidth="1"/>
    <col min="4885" max="4885" width="9" style="3" bestFit="1" customWidth="1"/>
    <col min="4886" max="4886" width="7.85546875" style="3" bestFit="1" customWidth="1"/>
    <col min="4887" max="4887" width="11.7109375" style="3" bestFit="1" customWidth="1"/>
    <col min="4888" max="4888" width="14.28515625" style="3" customWidth="1"/>
    <col min="4889" max="4889" width="11.7109375" style="3" bestFit="1" customWidth="1"/>
    <col min="4890" max="4890" width="14.140625" style="3" bestFit="1" customWidth="1"/>
    <col min="4891" max="4891" width="16.7109375" style="3" customWidth="1"/>
    <col min="4892" max="4892" width="16.5703125" style="3" customWidth="1"/>
    <col min="4893" max="4894" width="7.85546875" style="3" bestFit="1" customWidth="1"/>
    <col min="4895" max="4895" width="8" style="3" bestFit="1" customWidth="1"/>
    <col min="4896" max="4897" width="7.85546875" style="3" bestFit="1" customWidth="1"/>
    <col min="4898" max="4898" width="9.7109375" style="3" customWidth="1"/>
    <col min="4899" max="4899" width="12.85546875" style="3" customWidth="1"/>
    <col min="4900" max="5136" width="9.140625" style="3"/>
    <col min="5137" max="5137" width="9" style="3" bestFit="1" customWidth="1"/>
    <col min="5138" max="5138" width="9.85546875" style="3" bestFit="1" customWidth="1"/>
    <col min="5139" max="5139" width="9.140625" style="3" bestFit="1" customWidth="1"/>
    <col min="5140" max="5140" width="16" style="3" bestFit="1" customWidth="1"/>
    <col min="5141" max="5141" width="9" style="3" bestFit="1" customWidth="1"/>
    <col min="5142" max="5142" width="7.85546875" style="3" bestFit="1" customWidth="1"/>
    <col min="5143" max="5143" width="11.7109375" style="3" bestFit="1" customWidth="1"/>
    <col min="5144" max="5144" width="14.28515625" style="3" customWidth="1"/>
    <col min="5145" max="5145" width="11.7109375" style="3" bestFit="1" customWidth="1"/>
    <col min="5146" max="5146" width="14.140625" style="3" bestFit="1" customWidth="1"/>
    <col min="5147" max="5147" width="16.7109375" style="3" customWidth="1"/>
    <col min="5148" max="5148" width="16.5703125" style="3" customWidth="1"/>
    <col min="5149" max="5150" width="7.85546875" style="3" bestFit="1" customWidth="1"/>
    <col min="5151" max="5151" width="8" style="3" bestFit="1" customWidth="1"/>
    <col min="5152" max="5153" width="7.85546875" style="3" bestFit="1" customWidth="1"/>
    <col min="5154" max="5154" width="9.7109375" style="3" customWidth="1"/>
    <col min="5155" max="5155" width="12.85546875" style="3" customWidth="1"/>
    <col min="5156" max="5392" width="9.140625" style="3"/>
    <col min="5393" max="5393" width="9" style="3" bestFit="1" customWidth="1"/>
    <col min="5394" max="5394" width="9.85546875" style="3" bestFit="1" customWidth="1"/>
    <col min="5395" max="5395" width="9.140625" style="3" bestFit="1" customWidth="1"/>
    <col min="5396" max="5396" width="16" style="3" bestFit="1" customWidth="1"/>
    <col min="5397" max="5397" width="9" style="3" bestFit="1" customWidth="1"/>
    <col min="5398" max="5398" width="7.85546875" style="3" bestFit="1" customWidth="1"/>
    <col min="5399" max="5399" width="11.7109375" style="3" bestFit="1" customWidth="1"/>
    <col min="5400" max="5400" width="14.28515625" style="3" customWidth="1"/>
    <col min="5401" max="5401" width="11.7109375" style="3" bestFit="1" customWidth="1"/>
    <col min="5402" max="5402" width="14.140625" style="3" bestFit="1" customWidth="1"/>
    <col min="5403" max="5403" width="16.7109375" style="3" customWidth="1"/>
    <col min="5404" max="5404" width="16.5703125" style="3" customWidth="1"/>
    <col min="5405" max="5406" width="7.85546875" style="3" bestFit="1" customWidth="1"/>
    <col min="5407" max="5407" width="8" style="3" bestFit="1" customWidth="1"/>
    <col min="5408" max="5409" width="7.85546875" style="3" bestFit="1" customWidth="1"/>
    <col min="5410" max="5410" width="9.7109375" style="3" customWidth="1"/>
    <col min="5411" max="5411" width="12.85546875" style="3" customWidth="1"/>
    <col min="5412" max="5648" width="9.140625" style="3"/>
    <col min="5649" max="5649" width="9" style="3" bestFit="1" customWidth="1"/>
    <col min="5650" max="5650" width="9.85546875" style="3" bestFit="1" customWidth="1"/>
    <col min="5651" max="5651" width="9.140625" style="3" bestFit="1" customWidth="1"/>
    <col min="5652" max="5652" width="16" style="3" bestFit="1" customWidth="1"/>
    <col min="5653" max="5653" width="9" style="3" bestFit="1" customWidth="1"/>
    <col min="5654" max="5654" width="7.85546875" style="3" bestFit="1" customWidth="1"/>
    <col min="5655" max="5655" width="11.7109375" style="3" bestFit="1" customWidth="1"/>
    <col min="5656" max="5656" width="14.28515625" style="3" customWidth="1"/>
    <col min="5657" max="5657" width="11.7109375" style="3" bestFit="1" customWidth="1"/>
    <col min="5658" max="5658" width="14.140625" style="3" bestFit="1" customWidth="1"/>
    <col min="5659" max="5659" width="16.7109375" style="3" customWidth="1"/>
    <col min="5660" max="5660" width="16.5703125" style="3" customWidth="1"/>
    <col min="5661" max="5662" width="7.85546875" style="3" bestFit="1" customWidth="1"/>
    <col min="5663" max="5663" width="8" style="3" bestFit="1" customWidth="1"/>
    <col min="5664" max="5665" width="7.85546875" style="3" bestFit="1" customWidth="1"/>
    <col min="5666" max="5666" width="9.7109375" style="3" customWidth="1"/>
    <col min="5667" max="5667" width="12.85546875" style="3" customWidth="1"/>
    <col min="5668" max="5904" width="9.140625" style="3"/>
    <col min="5905" max="5905" width="9" style="3" bestFit="1" customWidth="1"/>
    <col min="5906" max="5906" width="9.85546875" style="3" bestFit="1" customWidth="1"/>
    <col min="5907" max="5907" width="9.140625" style="3" bestFit="1" customWidth="1"/>
    <col min="5908" max="5908" width="16" style="3" bestFit="1" customWidth="1"/>
    <col min="5909" max="5909" width="9" style="3" bestFit="1" customWidth="1"/>
    <col min="5910" max="5910" width="7.85546875" style="3" bestFit="1" customWidth="1"/>
    <col min="5911" max="5911" width="11.7109375" style="3" bestFit="1" customWidth="1"/>
    <col min="5912" max="5912" width="14.28515625" style="3" customWidth="1"/>
    <col min="5913" max="5913" width="11.7109375" style="3" bestFit="1" customWidth="1"/>
    <col min="5914" max="5914" width="14.140625" style="3" bestFit="1" customWidth="1"/>
    <col min="5915" max="5915" width="16.7109375" style="3" customWidth="1"/>
    <col min="5916" max="5916" width="16.5703125" style="3" customWidth="1"/>
    <col min="5917" max="5918" width="7.85546875" style="3" bestFit="1" customWidth="1"/>
    <col min="5919" max="5919" width="8" style="3" bestFit="1" customWidth="1"/>
    <col min="5920" max="5921" width="7.85546875" style="3" bestFit="1" customWidth="1"/>
    <col min="5922" max="5922" width="9.7109375" style="3" customWidth="1"/>
    <col min="5923" max="5923" width="12.85546875" style="3" customWidth="1"/>
    <col min="5924" max="6160" width="9.140625" style="3"/>
    <col min="6161" max="6161" width="9" style="3" bestFit="1" customWidth="1"/>
    <col min="6162" max="6162" width="9.85546875" style="3" bestFit="1" customWidth="1"/>
    <col min="6163" max="6163" width="9.140625" style="3" bestFit="1" customWidth="1"/>
    <col min="6164" max="6164" width="16" style="3" bestFit="1" customWidth="1"/>
    <col min="6165" max="6165" width="9" style="3" bestFit="1" customWidth="1"/>
    <col min="6166" max="6166" width="7.85546875" style="3" bestFit="1" customWidth="1"/>
    <col min="6167" max="6167" width="11.7109375" style="3" bestFit="1" customWidth="1"/>
    <col min="6168" max="6168" width="14.28515625" style="3" customWidth="1"/>
    <col min="6169" max="6169" width="11.7109375" style="3" bestFit="1" customWidth="1"/>
    <col min="6170" max="6170" width="14.140625" style="3" bestFit="1" customWidth="1"/>
    <col min="6171" max="6171" width="16.7109375" style="3" customWidth="1"/>
    <col min="6172" max="6172" width="16.5703125" style="3" customWidth="1"/>
    <col min="6173" max="6174" width="7.85546875" style="3" bestFit="1" customWidth="1"/>
    <col min="6175" max="6175" width="8" style="3" bestFit="1" customWidth="1"/>
    <col min="6176" max="6177" width="7.85546875" style="3" bestFit="1" customWidth="1"/>
    <col min="6178" max="6178" width="9.7109375" style="3" customWidth="1"/>
    <col min="6179" max="6179" width="12.85546875" style="3" customWidth="1"/>
    <col min="6180" max="6416" width="9.140625" style="3"/>
    <col min="6417" max="6417" width="9" style="3" bestFit="1" customWidth="1"/>
    <col min="6418" max="6418" width="9.85546875" style="3" bestFit="1" customWidth="1"/>
    <col min="6419" max="6419" width="9.140625" style="3" bestFit="1" customWidth="1"/>
    <col min="6420" max="6420" width="16" style="3" bestFit="1" customWidth="1"/>
    <col min="6421" max="6421" width="9" style="3" bestFit="1" customWidth="1"/>
    <col min="6422" max="6422" width="7.85546875" style="3" bestFit="1" customWidth="1"/>
    <col min="6423" max="6423" width="11.7109375" style="3" bestFit="1" customWidth="1"/>
    <col min="6424" max="6424" width="14.28515625" style="3" customWidth="1"/>
    <col min="6425" max="6425" width="11.7109375" style="3" bestFit="1" customWidth="1"/>
    <col min="6426" max="6426" width="14.140625" style="3" bestFit="1" customWidth="1"/>
    <col min="6427" max="6427" width="16.7109375" style="3" customWidth="1"/>
    <col min="6428" max="6428" width="16.5703125" style="3" customWidth="1"/>
    <col min="6429" max="6430" width="7.85546875" style="3" bestFit="1" customWidth="1"/>
    <col min="6431" max="6431" width="8" style="3" bestFit="1" customWidth="1"/>
    <col min="6432" max="6433" width="7.85546875" style="3" bestFit="1" customWidth="1"/>
    <col min="6434" max="6434" width="9.7109375" style="3" customWidth="1"/>
    <col min="6435" max="6435" width="12.85546875" style="3" customWidth="1"/>
    <col min="6436" max="6672" width="9.140625" style="3"/>
    <col min="6673" max="6673" width="9" style="3" bestFit="1" customWidth="1"/>
    <col min="6674" max="6674" width="9.85546875" style="3" bestFit="1" customWidth="1"/>
    <col min="6675" max="6675" width="9.140625" style="3" bestFit="1" customWidth="1"/>
    <col min="6676" max="6676" width="16" style="3" bestFit="1" customWidth="1"/>
    <col min="6677" max="6677" width="9" style="3" bestFit="1" customWidth="1"/>
    <col min="6678" max="6678" width="7.85546875" style="3" bestFit="1" customWidth="1"/>
    <col min="6679" max="6679" width="11.7109375" style="3" bestFit="1" customWidth="1"/>
    <col min="6680" max="6680" width="14.28515625" style="3" customWidth="1"/>
    <col min="6681" max="6681" width="11.7109375" style="3" bestFit="1" customWidth="1"/>
    <col min="6682" max="6682" width="14.140625" style="3" bestFit="1" customWidth="1"/>
    <col min="6683" max="6683" width="16.7109375" style="3" customWidth="1"/>
    <col min="6684" max="6684" width="16.5703125" style="3" customWidth="1"/>
    <col min="6685" max="6686" width="7.85546875" style="3" bestFit="1" customWidth="1"/>
    <col min="6687" max="6687" width="8" style="3" bestFit="1" customWidth="1"/>
    <col min="6688" max="6689" width="7.85546875" style="3" bestFit="1" customWidth="1"/>
    <col min="6690" max="6690" width="9.7109375" style="3" customWidth="1"/>
    <col min="6691" max="6691" width="12.85546875" style="3" customWidth="1"/>
    <col min="6692" max="6928" width="9.140625" style="3"/>
    <col min="6929" max="6929" width="9" style="3" bestFit="1" customWidth="1"/>
    <col min="6930" max="6930" width="9.85546875" style="3" bestFit="1" customWidth="1"/>
    <col min="6931" max="6931" width="9.140625" style="3" bestFit="1" customWidth="1"/>
    <col min="6932" max="6932" width="16" style="3" bestFit="1" customWidth="1"/>
    <col min="6933" max="6933" width="9" style="3" bestFit="1" customWidth="1"/>
    <col min="6934" max="6934" width="7.85546875" style="3" bestFit="1" customWidth="1"/>
    <col min="6935" max="6935" width="11.7109375" style="3" bestFit="1" customWidth="1"/>
    <col min="6936" max="6936" width="14.28515625" style="3" customWidth="1"/>
    <col min="6937" max="6937" width="11.7109375" style="3" bestFit="1" customWidth="1"/>
    <col min="6938" max="6938" width="14.140625" style="3" bestFit="1" customWidth="1"/>
    <col min="6939" max="6939" width="16.7109375" style="3" customWidth="1"/>
    <col min="6940" max="6940" width="16.5703125" style="3" customWidth="1"/>
    <col min="6941" max="6942" width="7.85546875" style="3" bestFit="1" customWidth="1"/>
    <col min="6943" max="6943" width="8" style="3" bestFit="1" customWidth="1"/>
    <col min="6944" max="6945" width="7.85546875" style="3" bestFit="1" customWidth="1"/>
    <col min="6946" max="6946" width="9.7109375" style="3" customWidth="1"/>
    <col min="6947" max="6947" width="12.85546875" style="3" customWidth="1"/>
    <col min="6948" max="7184" width="9.140625" style="3"/>
    <col min="7185" max="7185" width="9" style="3" bestFit="1" customWidth="1"/>
    <col min="7186" max="7186" width="9.85546875" style="3" bestFit="1" customWidth="1"/>
    <col min="7187" max="7187" width="9.140625" style="3" bestFit="1" customWidth="1"/>
    <col min="7188" max="7188" width="16" style="3" bestFit="1" customWidth="1"/>
    <col min="7189" max="7189" width="9" style="3" bestFit="1" customWidth="1"/>
    <col min="7190" max="7190" width="7.85546875" style="3" bestFit="1" customWidth="1"/>
    <col min="7191" max="7191" width="11.7109375" style="3" bestFit="1" customWidth="1"/>
    <col min="7192" max="7192" width="14.28515625" style="3" customWidth="1"/>
    <col min="7193" max="7193" width="11.7109375" style="3" bestFit="1" customWidth="1"/>
    <col min="7194" max="7194" width="14.140625" style="3" bestFit="1" customWidth="1"/>
    <col min="7195" max="7195" width="16.7109375" style="3" customWidth="1"/>
    <col min="7196" max="7196" width="16.5703125" style="3" customWidth="1"/>
    <col min="7197" max="7198" width="7.85546875" style="3" bestFit="1" customWidth="1"/>
    <col min="7199" max="7199" width="8" style="3" bestFit="1" customWidth="1"/>
    <col min="7200" max="7201" width="7.85546875" style="3" bestFit="1" customWidth="1"/>
    <col min="7202" max="7202" width="9.7109375" style="3" customWidth="1"/>
    <col min="7203" max="7203" width="12.85546875" style="3" customWidth="1"/>
    <col min="7204" max="7440" width="9.140625" style="3"/>
    <col min="7441" max="7441" width="9" style="3" bestFit="1" customWidth="1"/>
    <col min="7442" max="7442" width="9.85546875" style="3" bestFit="1" customWidth="1"/>
    <col min="7443" max="7443" width="9.140625" style="3" bestFit="1" customWidth="1"/>
    <col min="7444" max="7444" width="16" style="3" bestFit="1" customWidth="1"/>
    <col min="7445" max="7445" width="9" style="3" bestFit="1" customWidth="1"/>
    <col min="7446" max="7446" width="7.85546875" style="3" bestFit="1" customWidth="1"/>
    <col min="7447" max="7447" width="11.7109375" style="3" bestFit="1" customWidth="1"/>
    <col min="7448" max="7448" width="14.28515625" style="3" customWidth="1"/>
    <col min="7449" max="7449" width="11.7109375" style="3" bestFit="1" customWidth="1"/>
    <col min="7450" max="7450" width="14.140625" style="3" bestFit="1" customWidth="1"/>
    <col min="7451" max="7451" width="16.7109375" style="3" customWidth="1"/>
    <col min="7452" max="7452" width="16.5703125" style="3" customWidth="1"/>
    <col min="7453" max="7454" width="7.85546875" style="3" bestFit="1" customWidth="1"/>
    <col min="7455" max="7455" width="8" style="3" bestFit="1" customWidth="1"/>
    <col min="7456" max="7457" width="7.85546875" style="3" bestFit="1" customWidth="1"/>
    <col min="7458" max="7458" width="9.7109375" style="3" customWidth="1"/>
    <col min="7459" max="7459" width="12.85546875" style="3" customWidth="1"/>
    <col min="7460" max="7696" width="9.140625" style="3"/>
    <col min="7697" max="7697" width="9" style="3" bestFit="1" customWidth="1"/>
    <col min="7698" max="7698" width="9.85546875" style="3" bestFit="1" customWidth="1"/>
    <col min="7699" max="7699" width="9.140625" style="3" bestFit="1" customWidth="1"/>
    <col min="7700" max="7700" width="16" style="3" bestFit="1" customWidth="1"/>
    <col min="7701" max="7701" width="9" style="3" bestFit="1" customWidth="1"/>
    <col min="7702" max="7702" width="7.85546875" style="3" bestFit="1" customWidth="1"/>
    <col min="7703" max="7703" width="11.7109375" style="3" bestFit="1" customWidth="1"/>
    <col min="7704" max="7704" width="14.28515625" style="3" customWidth="1"/>
    <col min="7705" max="7705" width="11.7109375" style="3" bestFit="1" customWidth="1"/>
    <col min="7706" max="7706" width="14.140625" style="3" bestFit="1" customWidth="1"/>
    <col min="7707" max="7707" width="16.7109375" style="3" customWidth="1"/>
    <col min="7708" max="7708" width="16.5703125" style="3" customWidth="1"/>
    <col min="7709" max="7710" width="7.85546875" style="3" bestFit="1" customWidth="1"/>
    <col min="7711" max="7711" width="8" style="3" bestFit="1" customWidth="1"/>
    <col min="7712" max="7713" width="7.85546875" style="3" bestFit="1" customWidth="1"/>
    <col min="7714" max="7714" width="9.7109375" style="3" customWidth="1"/>
    <col min="7715" max="7715" width="12.85546875" style="3" customWidth="1"/>
    <col min="7716" max="7952" width="9.140625" style="3"/>
    <col min="7953" max="7953" width="9" style="3" bestFit="1" customWidth="1"/>
    <col min="7954" max="7954" width="9.85546875" style="3" bestFit="1" customWidth="1"/>
    <col min="7955" max="7955" width="9.140625" style="3" bestFit="1" customWidth="1"/>
    <col min="7956" max="7956" width="16" style="3" bestFit="1" customWidth="1"/>
    <col min="7957" max="7957" width="9" style="3" bestFit="1" customWidth="1"/>
    <col min="7958" max="7958" width="7.85546875" style="3" bestFit="1" customWidth="1"/>
    <col min="7959" max="7959" width="11.7109375" style="3" bestFit="1" customWidth="1"/>
    <col min="7960" max="7960" width="14.28515625" style="3" customWidth="1"/>
    <col min="7961" max="7961" width="11.7109375" style="3" bestFit="1" customWidth="1"/>
    <col min="7962" max="7962" width="14.140625" style="3" bestFit="1" customWidth="1"/>
    <col min="7963" max="7963" width="16.7109375" style="3" customWidth="1"/>
    <col min="7964" max="7964" width="16.5703125" style="3" customWidth="1"/>
    <col min="7965" max="7966" width="7.85546875" style="3" bestFit="1" customWidth="1"/>
    <col min="7967" max="7967" width="8" style="3" bestFit="1" customWidth="1"/>
    <col min="7968" max="7969" width="7.85546875" style="3" bestFit="1" customWidth="1"/>
    <col min="7970" max="7970" width="9.7109375" style="3" customWidth="1"/>
    <col min="7971" max="7971" width="12.85546875" style="3" customWidth="1"/>
    <col min="7972" max="8208" width="9.140625" style="3"/>
    <col min="8209" max="8209" width="9" style="3" bestFit="1" customWidth="1"/>
    <col min="8210" max="8210" width="9.85546875" style="3" bestFit="1" customWidth="1"/>
    <col min="8211" max="8211" width="9.140625" style="3" bestFit="1" customWidth="1"/>
    <col min="8212" max="8212" width="16" style="3" bestFit="1" customWidth="1"/>
    <col min="8213" max="8213" width="9" style="3" bestFit="1" customWidth="1"/>
    <col min="8214" max="8214" width="7.85546875" style="3" bestFit="1" customWidth="1"/>
    <col min="8215" max="8215" width="11.7109375" style="3" bestFit="1" customWidth="1"/>
    <col min="8216" max="8216" width="14.28515625" style="3" customWidth="1"/>
    <col min="8217" max="8217" width="11.7109375" style="3" bestFit="1" customWidth="1"/>
    <col min="8218" max="8218" width="14.140625" style="3" bestFit="1" customWidth="1"/>
    <col min="8219" max="8219" width="16.7109375" style="3" customWidth="1"/>
    <col min="8220" max="8220" width="16.5703125" style="3" customWidth="1"/>
    <col min="8221" max="8222" width="7.85546875" style="3" bestFit="1" customWidth="1"/>
    <col min="8223" max="8223" width="8" style="3" bestFit="1" customWidth="1"/>
    <col min="8224" max="8225" width="7.85546875" style="3" bestFit="1" customWidth="1"/>
    <col min="8226" max="8226" width="9.7109375" style="3" customWidth="1"/>
    <col min="8227" max="8227" width="12.85546875" style="3" customWidth="1"/>
    <col min="8228" max="8464" width="9.140625" style="3"/>
    <col min="8465" max="8465" width="9" style="3" bestFit="1" customWidth="1"/>
    <col min="8466" max="8466" width="9.85546875" style="3" bestFit="1" customWidth="1"/>
    <col min="8467" max="8467" width="9.140625" style="3" bestFit="1" customWidth="1"/>
    <col min="8468" max="8468" width="16" style="3" bestFit="1" customWidth="1"/>
    <col min="8469" max="8469" width="9" style="3" bestFit="1" customWidth="1"/>
    <col min="8470" max="8470" width="7.85546875" style="3" bestFit="1" customWidth="1"/>
    <col min="8471" max="8471" width="11.7109375" style="3" bestFit="1" customWidth="1"/>
    <col min="8472" max="8472" width="14.28515625" style="3" customWidth="1"/>
    <col min="8473" max="8473" width="11.7109375" style="3" bestFit="1" customWidth="1"/>
    <col min="8474" max="8474" width="14.140625" style="3" bestFit="1" customWidth="1"/>
    <col min="8475" max="8475" width="16.7109375" style="3" customWidth="1"/>
    <col min="8476" max="8476" width="16.5703125" style="3" customWidth="1"/>
    <col min="8477" max="8478" width="7.85546875" style="3" bestFit="1" customWidth="1"/>
    <col min="8479" max="8479" width="8" style="3" bestFit="1" customWidth="1"/>
    <col min="8480" max="8481" width="7.85546875" style="3" bestFit="1" customWidth="1"/>
    <col min="8482" max="8482" width="9.7109375" style="3" customWidth="1"/>
    <col min="8483" max="8483" width="12.85546875" style="3" customWidth="1"/>
    <col min="8484" max="8720" width="9.140625" style="3"/>
    <col min="8721" max="8721" width="9" style="3" bestFit="1" customWidth="1"/>
    <col min="8722" max="8722" width="9.85546875" style="3" bestFit="1" customWidth="1"/>
    <col min="8723" max="8723" width="9.140625" style="3" bestFit="1" customWidth="1"/>
    <col min="8724" max="8724" width="16" style="3" bestFit="1" customWidth="1"/>
    <col min="8725" max="8725" width="9" style="3" bestFit="1" customWidth="1"/>
    <col min="8726" max="8726" width="7.85546875" style="3" bestFit="1" customWidth="1"/>
    <col min="8727" max="8727" width="11.7109375" style="3" bestFit="1" customWidth="1"/>
    <col min="8728" max="8728" width="14.28515625" style="3" customWidth="1"/>
    <col min="8729" max="8729" width="11.7109375" style="3" bestFit="1" customWidth="1"/>
    <col min="8730" max="8730" width="14.140625" style="3" bestFit="1" customWidth="1"/>
    <col min="8731" max="8731" width="16.7109375" style="3" customWidth="1"/>
    <col min="8732" max="8732" width="16.5703125" style="3" customWidth="1"/>
    <col min="8733" max="8734" width="7.85546875" style="3" bestFit="1" customWidth="1"/>
    <col min="8735" max="8735" width="8" style="3" bestFit="1" customWidth="1"/>
    <col min="8736" max="8737" width="7.85546875" style="3" bestFit="1" customWidth="1"/>
    <col min="8738" max="8738" width="9.7109375" style="3" customWidth="1"/>
    <col min="8739" max="8739" width="12.85546875" style="3" customWidth="1"/>
    <col min="8740" max="8976" width="9.140625" style="3"/>
    <col min="8977" max="8977" width="9" style="3" bestFit="1" customWidth="1"/>
    <col min="8978" max="8978" width="9.85546875" style="3" bestFit="1" customWidth="1"/>
    <col min="8979" max="8979" width="9.140625" style="3" bestFit="1" customWidth="1"/>
    <col min="8980" max="8980" width="16" style="3" bestFit="1" customWidth="1"/>
    <col min="8981" max="8981" width="9" style="3" bestFit="1" customWidth="1"/>
    <col min="8982" max="8982" width="7.85546875" style="3" bestFit="1" customWidth="1"/>
    <col min="8983" max="8983" width="11.7109375" style="3" bestFit="1" customWidth="1"/>
    <col min="8984" max="8984" width="14.28515625" style="3" customWidth="1"/>
    <col min="8985" max="8985" width="11.7109375" style="3" bestFit="1" customWidth="1"/>
    <col min="8986" max="8986" width="14.140625" style="3" bestFit="1" customWidth="1"/>
    <col min="8987" max="8987" width="16.7109375" style="3" customWidth="1"/>
    <col min="8988" max="8988" width="16.5703125" style="3" customWidth="1"/>
    <col min="8989" max="8990" width="7.85546875" style="3" bestFit="1" customWidth="1"/>
    <col min="8991" max="8991" width="8" style="3" bestFit="1" customWidth="1"/>
    <col min="8992" max="8993" width="7.85546875" style="3" bestFit="1" customWidth="1"/>
    <col min="8994" max="8994" width="9.7109375" style="3" customWidth="1"/>
    <col min="8995" max="8995" width="12.85546875" style="3" customWidth="1"/>
    <col min="8996" max="9232" width="9.140625" style="3"/>
    <col min="9233" max="9233" width="9" style="3" bestFit="1" customWidth="1"/>
    <col min="9234" max="9234" width="9.85546875" style="3" bestFit="1" customWidth="1"/>
    <col min="9235" max="9235" width="9.140625" style="3" bestFit="1" customWidth="1"/>
    <col min="9236" max="9236" width="16" style="3" bestFit="1" customWidth="1"/>
    <col min="9237" max="9237" width="9" style="3" bestFit="1" customWidth="1"/>
    <col min="9238" max="9238" width="7.85546875" style="3" bestFit="1" customWidth="1"/>
    <col min="9239" max="9239" width="11.7109375" style="3" bestFit="1" customWidth="1"/>
    <col min="9240" max="9240" width="14.28515625" style="3" customWidth="1"/>
    <col min="9241" max="9241" width="11.7109375" style="3" bestFit="1" customWidth="1"/>
    <col min="9242" max="9242" width="14.140625" style="3" bestFit="1" customWidth="1"/>
    <col min="9243" max="9243" width="16.7109375" style="3" customWidth="1"/>
    <col min="9244" max="9244" width="16.5703125" style="3" customWidth="1"/>
    <col min="9245" max="9246" width="7.85546875" style="3" bestFit="1" customWidth="1"/>
    <col min="9247" max="9247" width="8" style="3" bestFit="1" customWidth="1"/>
    <col min="9248" max="9249" width="7.85546875" style="3" bestFit="1" customWidth="1"/>
    <col min="9250" max="9250" width="9.7109375" style="3" customWidth="1"/>
    <col min="9251" max="9251" width="12.85546875" style="3" customWidth="1"/>
    <col min="9252" max="9488" width="9.140625" style="3"/>
    <col min="9489" max="9489" width="9" style="3" bestFit="1" customWidth="1"/>
    <col min="9490" max="9490" width="9.85546875" style="3" bestFit="1" customWidth="1"/>
    <col min="9491" max="9491" width="9.140625" style="3" bestFit="1" customWidth="1"/>
    <col min="9492" max="9492" width="16" style="3" bestFit="1" customWidth="1"/>
    <col min="9493" max="9493" width="9" style="3" bestFit="1" customWidth="1"/>
    <col min="9494" max="9494" width="7.85546875" style="3" bestFit="1" customWidth="1"/>
    <col min="9495" max="9495" width="11.7109375" style="3" bestFit="1" customWidth="1"/>
    <col min="9496" max="9496" width="14.28515625" style="3" customWidth="1"/>
    <col min="9497" max="9497" width="11.7109375" style="3" bestFit="1" customWidth="1"/>
    <col min="9498" max="9498" width="14.140625" style="3" bestFit="1" customWidth="1"/>
    <col min="9499" max="9499" width="16.7109375" style="3" customWidth="1"/>
    <col min="9500" max="9500" width="16.5703125" style="3" customWidth="1"/>
    <col min="9501" max="9502" width="7.85546875" style="3" bestFit="1" customWidth="1"/>
    <col min="9503" max="9503" width="8" style="3" bestFit="1" customWidth="1"/>
    <col min="9504" max="9505" width="7.85546875" style="3" bestFit="1" customWidth="1"/>
    <col min="9506" max="9506" width="9.7109375" style="3" customWidth="1"/>
    <col min="9507" max="9507" width="12.85546875" style="3" customWidth="1"/>
    <col min="9508" max="9744" width="9.140625" style="3"/>
    <col min="9745" max="9745" width="9" style="3" bestFit="1" customWidth="1"/>
    <col min="9746" max="9746" width="9.85546875" style="3" bestFit="1" customWidth="1"/>
    <col min="9747" max="9747" width="9.140625" style="3" bestFit="1" customWidth="1"/>
    <col min="9748" max="9748" width="16" style="3" bestFit="1" customWidth="1"/>
    <col min="9749" max="9749" width="9" style="3" bestFit="1" customWidth="1"/>
    <col min="9750" max="9750" width="7.85546875" style="3" bestFit="1" customWidth="1"/>
    <col min="9751" max="9751" width="11.7109375" style="3" bestFit="1" customWidth="1"/>
    <col min="9752" max="9752" width="14.28515625" style="3" customWidth="1"/>
    <col min="9753" max="9753" width="11.7109375" style="3" bestFit="1" customWidth="1"/>
    <col min="9754" max="9754" width="14.140625" style="3" bestFit="1" customWidth="1"/>
    <col min="9755" max="9755" width="16.7109375" style="3" customWidth="1"/>
    <col min="9756" max="9756" width="16.5703125" style="3" customWidth="1"/>
    <col min="9757" max="9758" width="7.85546875" style="3" bestFit="1" customWidth="1"/>
    <col min="9759" max="9759" width="8" style="3" bestFit="1" customWidth="1"/>
    <col min="9760" max="9761" width="7.85546875" style="3" bestFit="1" customWidth="1"/>
    <col min="9762" max="9762" width="9.7109375" style="3" customWidth="1"/>
    <col min="9763" max="9763" width="12.85546875" style="3" customWidth="1"/>
    <col min="9764" max="10000" width="9.140625" style="3"/>
    <col min="10001" max="10001" width="9" style="3" bestFit="1" customWidth="1"/>
    <col min="10002" max="10002" width="9.85546875" style="3" bestFit="1" customWidth="1"/>
    <col min="10003" max="10003" width="9.140625" style="3" bestFit="1" customWidth="1"/>
    <col min="10004" max="10004" width="16" style="3" bestFit="1" customWidth="1"/>
    <col min="10005" max="10005" width="9" style="3" bestFit="1" customWidth="1"/>
    <col min="10006" max="10006" width="7.85546875" style="3" bestFit="1" customWidth="1"/>
    <col min="10007" max="10007" width="11.7109375" style="3" bestFit="1" customWidth="1"/>
    <col min="10008" max="10008" width="14.28515625" style="3" customWidth="1"/>
    <col min="10009" max="10009" width="11.7109375" style="3" bestFit="1" customWidth="1"/>
    <col min="10010" max="10010" width="14.140625" style="3" bestFit="1" customWidth="1"/>
    <col min="10011" max="10011" width="16.7109375" style="3" customWidth="1"/>
    <col min="10012" max="10012" width="16.5703125" style="3" customWidth="1"/>
    <col min="10013" max="10014" width="7.85546875" style="3" bestFit="1" customWidth="1"/>
    <col min="10015" max="10015" width="8" style="3" bestFit="1" customWidth="1"/>
    <col min="10016" max="10017" width="7.85546875" style="3" bestFit="1" customWidth="1"/>
    <col min="10018" max="10018" width="9.7109375" style="3" customWidth="1"/>
    <col min="10019" max="10019" width="12.85546875" style="3" customWidth="1"/>
    <col min="10020" max="10256" width="9.140625" style="3"/>
    <col min="10257" max="10257" width="9" style="3" bestFit="1" customWidth="1"/>
    <col min="10258" max="10258" width="9.85546875" style="3" bestFit="1" customWidth="1"/>
    <col min="10259" max="10259" width="9.140625" style="3" bestFit="1" customWidth="1"/>
    <col min="10260" max="10260" width="16" style="3" bestFit="1" customWidth="1"/>
    <col min="10261" max="10261" width="9" style="3" bestFit="1" customWidth="1"/>
    <col min="10262" max="10262" width="7.85546875" style="3" bestFit="1" customWidth="1"/>
    <col min="10263" max="10263" width="11.7109375" style="3" bestFit="1" customWidth="1"/>
    <col min="10264" max="10264" width="14.28515625" style="3" customWidth="1"/>
    <col min="10265" max="10265" width="11.7109375" style="3" bestFit="1" customWidth="1"/>
    <col min="10266" max="10266" width="14.140625" style="3" bestFit="1" customWidth="1"/>
    <col min="10267" max="10267" width="16.7109375" style="3" customWidth="1"/>
    <col min="10268" max="10268" width="16.5703125" style="3" customWidth="1"/>
    <col min="10269" max="10270" width="7.85546875" style="3" bestFit="1" customWidth="1"/>
    <col min="10271" max="10271" width="8" style="3" bestFit="1" customWidth="1"/>
    <col min="10272" max="10273" width="7.85546875" style="3" bestFit="1" customWidth="1"/>
    <col min="10274" max="10274" width="9.7109375" style="3" customWidth="1"/>
    <col min="10275" max="10275" width="12.85546875" style="3" customWidth="1"/>
    <col min="10276" max="10512" width="9.140625" style="3"/>
    <col min="10513" max="10513" width="9" style="3" bestFit="1" customWidth="1"/>
    <col min="10514" max="10514" width="9.85546875" style="3" bestFit="1" customWidth="1"/>
    <col min="10515" max="10515" width="9.140625" style="3" bestFit="1" customWidth="1"/>
    <col min="10516" max="10516" width="16" style="3" bestFit="1" customWidth="1"/>
    <col min="10517" max="10517" width="9" style="3" bestFit="1" customWidth="1"/>
    <col min="10518" max="10518" width="7.85546875" style="3" bestFit="1" customWidth="1"/>
    <col min="10519" max="10519" width="11.7109375" style="3" bestFit="1" customWidth="1"/>
    <col min="10520" max="10520" width="14.28515625" style="3" customWidth="1"/>
    <col min="10521" max="10521" width="11.7109375" style="3" bestFit="1" customWidth="1"/>
    <col min="10522" max="10522" width="14.140625" style="3" bestFit="1" customWidth="1"/>
    <col min="10523" max="10523" width="16.7109375" style="3" customWidth="1"/>
    <col min="10524" max="10524" width="16.5703125" style="3" customWidth="1"/>
    <col min="10525" max="10526" width="7.85546875" style="3" bestFit="1" customWidth="1"/>
    <col min="10527" max="10527" width="8" style="3" bestFit="1" customWidth="1"/>
    <col min="10528" max="10529" width="7.85546875" style="3" bestFit="1" customWidth="1"/>
    <col min="10530" max="10530" width="9.7109375" style="3" customWidth="1"/>
    <col min="10531" max="10531" width="12.85546875" style="3" customWidth="1"/>
    <col min="10532" max="10768" width="9.140625" style="3"/>
    <col min="10769" max="10769" width="9" style="3" bestFit="1" customWidth="1"/>
    <col min="10770" max="10770" width="9.85546875" style="3" bestFit="1" customWidth="1"/>
    <col min="10771" max="10771" width="9.140625" style="3" bestFit="1" customWidth="1"/>
    <col min="10772" max="10772" width="16" style="3" bestFit="1" customWidth="1"/>
    <col min="10773" max="10773" width="9" style="3" bestFit="1" customWidth="1"/>
    <col min="10774" max="10774" width="7.85546875" style="3" bestFit="1" customWidth="1"/>
    <col min="10775" max="10775" width="11.7109375" style="3" bestFit="1" customWidth="1"/>
    <col min="10776" max="10776" width="14.28515625" style="3" customWidth="1"/>
    <col min="10777" max="10777" width="11.7109375" style="3" bestFit="1" customWidth="1"/>
    <col min="10778" max="10778" width="14.140625" style="3" bestFit="1" customWidth="1"/>
    <col min="10779" max="10779" width="16.7109375" style="3" customWidth="1"/>
    <col min="10780" max="10780" width="16.5703125" style="3" customWidth="1"/>
    <col min="10781" max="10782" width="7.85546875" style="3" bestFit="1" customWidth="1"/>
    <col min="10783" max="10783" width="8" style="3" bestFit="1" customWidth="1"/>
    <col min="10784" max="10785" width="7.85546875" style="3" bestFit="1" customWidth="1"/>
    <col min="10786" max="10786" width="9.7109375" style="3" customWidth="1"/>
    <col min="10787" max="10787" width="12.85546875" style="3" customWidth="1"/>
    <col min="10788" max="11024" width="9.140625" style="3"/>
    <col min="11025" max="11025" width="9" style="3" bestFit="1" customWidth="1"/>
    <col min="11026" max="11026" width="9.85546875" style="3" bestFit="1" customWidth="1"/>
    <col min="11027" max="11027" width="9.140625" style="3" bestFit="1" customWidth="1"/>
    <col min="11028" max="11028" width="16" style="3" bestFit="1" customWidth="1"/>
    <col min="11029" max="11029" width="9" style="3" bestFit="1" customWidth="1"/>
    <col min="11030" max="11030" width="7.85546875" style="3" bestFit="1" customWidth="1"/>
    <col min="11031" max="11031" width="11.7109375" style="3" bestFit="1" customWidth="1"/>
    <col min="11032" max="11032" width="14.28515625" style="3" customWidth="1"/>
    <col min="11033" max="11033" width="11.7109375" style="3" bestFit="1" customWidth="1"/>
    <col min="11034" max="11034" width="14.140625" style="3" bestFit="1" customWidth="1"/>
    <col min="11035" max="11035" width="16.7109375" style="3" customWidth="1"/>
    <col min="11036" max="11036" width="16.5703125" style="3" customWidth="1"/>
    <col min="11037" max="11038" width="7.85546875" style="3" bestFit="1" customWidth="1"/>
    <col min="11039" max="11039" width="8" style="3" bestFit="1" customWidth="1"/>
    <col min="11040" max="11041" width="7.85546875" style="3" bestFit="1" customWidth="1"/>
    <col min="11042" max="11042" width="9.7109375" style="3" customWidth="1"/>
    <col min="11043" max="11043" width="12.85546875" style="3" customWidth="1"/>
    <col min="11044" max="11280" width="9.140625" style="3"/>
    <col min="11281" max="11281" width="9" style="3" bestFit="1" customWidth="1"/>
    <col min="11282" max="11282" width="9.85546875" style="3" bestFit="1" customWidth="1"/>
    <col min="11283" max="11283" width="9.140625" style="3" bestFit="1" customWidth="1"/>
    <col min="11284" max="11284" width="16" style="3" bestFit="1" customWidth="1"/>
    <col min="11285" max="11285" width="9" style="3" bestFit="1" customWidth="1"/>
    <col min="11286" max="11286" width="7.85546875" style="3" bestFit="1" customWidth="1"/>
    <col min="11287" max="11287" width="11.7109375" style="3" bestFit="1" customWidth="1"/>
    <col min="11288" max="11288" width="14.28515625" style="3" customWidth="1"/>
    <col min="11289" max="11289" width="11.7109375" style="3" bestFit="1" customWidth="1"/>
    <col min="11290" max="11290" width="14.140625" style="3" bestFit="1" customWidth="1"/>
    <col min="11291" max="11291" width="16.7109375" style="3" customWidth="1"/>
    <col min="11292" max="11292" width="16.5703125" style="3" customWidth="1"/>
    <col min="11293" max="11294" width="7.85546875" style="3" bestFit="1" customWidth="1"/>
    <col min="11295" max="11295" width="8" style="3" bestFit="1" customWidth="1"/>
    <col min="11296" max="11297" width="7.85546875" style="3" bestFit="1" customWidth="1"/>
    <col min="11298" max="11298" width="9.7109375" style="3" customWidth="1"/>
    <col min="11299" max="11299" width="12.85546875" style="3" customWidth="1"/>
    <col min="11300" max="11536" width="9.140625" style="3"/>
    <col min="11537" max="11537" width="9" style="3" bestFit="1" customWidth="1"/>
    <col min="11538" max="11538" width="9.85546875" style="3" bestFit="1" customWidth="1"/>
    <col min="11539" max="11539" width="9.140625" style="3" bestFit="1" customWidth="1"/>
    <col min="11540" max="11540" width="16" style="3" bestFit="1" customWidth="1"/>
    <col min="11541" max="11541" width="9" style="3" bestFit="1" customWidth="1"/>
    <col min="11542" max="11542" width="7.85546875" style="3" bestFit="1" customWidth="1"/>
    <col min="11543" max="11543" width="11.7109375" style="3" bestFit="1" customWidth="1"/>
    <col min="11544" max="11544" width="14.28515625" style="3" customWidth="1"/>
    <col min="11545" max="11545" width="11.7109375" style="3" bestFit="1" customWidth="1"/>
    <col min="11546" max="11546" width="14.140625" style="3" bestFit="1" customWidth="1"/>
    <col min="11547" max="11547" width="16.7109375" style="3" customWidth="1"/>
    <col min="11548" max="11548" width="16.5703125" style="3" customWidth="1"/>
    <col min="11549" max="11550" width="7.85546875" style="3" bestFit="1" customWidth="1"/>
    <col min="11551" max="11551" width="8" style="3" bestFit="1" customWidth="1"/>
    <col min="11552" max="11553" width="7.85546875" style="3" bestFit="1" customWidth="1"/>
    <col min="11554" max="11554" width="9.7109375" style="3" customWidth="1"/>
    <col min="11555" max="11555" width="12.85546875" style="3" customWidth="1"/>
    <col min="11556" max="11792" width="9.140625" style="3"/>
    <col min="11793" max="11793" width="9" style="3" bestFit="1" customWidth="1"/>
    <col min="11794" max="11794" width="9.85546875" style="3" bestFit="1" customWidth="1"/>
    <col min="11795" max="11795" width="9.140625" style="3" bestFit="1" customWidth="1"/>
    <col min="11796" max="11796" width="16" style="3" bestFit="1" customWidth="1"/>
    <col min="11797" max="11797" width="9" style="3" bestFit="1" customWidth="1"/>
    <col min="11798" max="11798" width="7.85546875" style="3" bestFit="1" customWidth="1"/>
    <col min="11799" max="11799" width="11.7109375" style="3" bestFit="1" customWidth="1"/>
    <col min="11800" max="11800" width="14.28515625" style="3" customWidth="1"/>
    <col min="11801" max="11801" width="11.7109375" style="3" bestFit="1" customWidth="1"/>
    <col min="11802" max="11802" width="14.140625" style="3" bestFit="1" customWidth="1"/>
    <col min="11803" max="11803" width="16.7109375" style="3" customWidth="1"/>
    <col min="11804" max="11804" width="16.5703125" style="3" customWidth="1"/>
    <col min="11805" max="11806" width="7.85546875" style="3" bestFit="1" customWidth="1"/>
    <col min="11807" max="11807" width="8" style="3" bestFit="1" customWidth="1"/>
    <col min="11808" max="11809" width="7.85546875" style="3" bestFit="1" customWidth="1"/>
    <col min="11810" max="11810" width="9.7109375" style="3" customWidth="1"/>
    <col min="11811" max="11811" width="12.85546875" style="3" customWidth="1"/>
    <col min="11812" max="12048" width="9.140625" style="3"/>
    <col min="12049" max="12049" width="9" style="3" bestFit="1" customWidth="1"/>
    <col min="12050" max="12050" width="9.85546875" style="3" bestFit="1" customWidth="1"/>
    <col min="12051" max="12051" width="9.140625" style="3" bestFit="1" customWidth="1"/>
    <col min="12052" max="12052" width="16" style="3" bestFit="1" customWidth="1"/>
    <col min="12053" max="12053" width="9" style="3" bestFit="1" customWidth="1"/>
    <col min="12054" max="12054" width="7.85546875" style="3" bestFit="1" customWidth="1"/>
    <col min="12055" max="12055" width="11.7109375" style="3" bestFit="1" customWidth="1"/>
    <col min="12056" max="12056" width="14.28515625" style="3" customWidth="1"/>
    <col min="12057" max="12057" width="11.7109375" style="3" bestFit="1" customWidth="1"/>
    <col min="12058" max="12058" width="14.140625" style="3" bestFit="1" customWidth="1"/>
    <col min="12059" max="12059" width="16.7109375" style="3" customWidth="1"/>
    <col min="12060" max="12060" width="16.5703125" style="3" customWidth="1"/>
    <col min="12061" max="12062" width="7.85546875" style="3" bestFit="1" customWidth="1"/>
    <col min="12063" max="12063" width="8" style="3" bestFit="1" customWidth="1"/>
    <col min="12064" max="12065" width="7.85546875" style="3" bestFit="1" customWidth="1"/>
    <col min="12066" max="12066" width="9.7109375" style="3" customWidth="1"/>
    <col min="12067" max="12067" width="12.85546875" style="3" customWidth="1"/>
    <col min="12068" max="12304" width="9.140625" style="3"/>
    <col min="12305" max="12305" width="9" style="3" bestFit="1" customWidth="1"/>
    <col min="12306" max="12306" width="9.85546875" style="3" bestFit="1" customWidth="1"/>
    <col min="12307" max="12307" width="9.140625" style="3" bestFit="1" customWidth="1"/>
    <col min="12308" max="12308" width="16" style="3" bestFit="1" customWidth="1"/>
    <col min="12309" max="12309" width="9" style="3" bestFit="1" customWidth="1"/>
    <col min="12310" max="12310" width="7.85546875" style="3" bestFit="1" customWidth="1"/>
    <col min="12311" max="12311" width="11.7109375" style="3" bestFit="1" customWidth="1"/>
    <col min="12312" max="12312" width="14.28515625" style="3" customWidth="1"/>
    <col min="12313" max="12313" width="11.7109375" style="3" bestFit="1" customWidth="1"/>
    <col min="12314" max="12314" width="14.140625" style="3" bestFit="1" customWidth="1"/>
    <col min="12315" max="12315" width="16.7109375" style="3" customWidth="1"/>
    <col min="12316" max="12316" width="16.5703125" style="3" customWidth="1"/>
    <col min="12317" max="12318" width="7.85546875" style="3" bestFit="1" customWidth="1"/>
    <col min="12319" max="12319" width="8" style="3" bestFit="1" customWidth="1"/>
    <col min="12320" max="12321" width="7.85546875" style="3" bestFit="1" customWidth="1"/>
    <col min="12322" max="12322" width="9.7109375" style="3" customWidth="1"/>
    <col min="12323" max="12323" width="12.85546875" style="3" customWidth="1"/>
    <col min="12324" max="12560" width="9.140625" style="3"/>
    <col min="12561" max="12561" width="9" style="3" bestFit="1" customWidth="1"/>
    <col min="12562" max="12562" width="9.85546875" style="3" bestFit="1" customWidth="1"/>
    <col min="12563" max="12563" width="9.140625" style="3" bestFit="1" customWidth="1"/>
    <col min="12564" max="12564" width="16" style="3" bestFit="1" customWidth="1"/>
    <col min="12565" max="12565" width="9" style="3" bestFit="1" customWidth="1"/>
    <col min="12566" max="12566" width="7.85546875" style="3" bestFit="1" customWidth="1"/>
    <col min="12567" max="12567" width="11.7109375" style="3" bestFit="1" customWidth="1"/>
    <col min="12568" max="12568" width="14.28515625" style="3" customWidth="1"/>
    <col min="12569" max="12569" width="11.7109375" style="3" bestFit="1" customWidth="1"/>
    <col min="12570" max="12570" width="14.140625" style="3" bestFit="1" customWidth="1"/>
    <col min="12571" max="12571" width="16.7109375" style="3" customWidth="1"/>
    <col min="12572" max="12572" width="16.5703125" style="3" customWidth="1"/>
    <col min="12573" max="12574" width="7.85546875" style="3" bestFit="1" customWidth="1"/>
    <col min="12575" max="12575" width="8" style="3" bestFit="1" customWidth="1"/>
    <col min="12576" max="12577" width="7.85546875" style="3" bestFit="1" customWidth="1"/>
    <col min="12578" max="12578" width="9.7109375" style="3" customWidth="1"/>
    <col min="12579" max="12579" width="12.85546875" style="3" customWidth="1"/>
    <col min="12580" max="12816" width="9.140625" style="3"/>
    <col min="12817" max="12817" width="9" style="3" bestFit="1" customWidth="1"/>
    <col min="12818" max="12818" width="9.85546875" style="3" bestFit="1" customWidth="1"/>
    <col min="12819" max="12819" width="9.140625" style="3" bestFit="1" customWidth="1"/>
    <col min="12820" max="12820" width="16" style="3" bestFit="1" customWidth="1"/>
    <col min="12821" max="12821" width="9" style="3" bestFit="1" customWidth="1"/>
    <col min="12822" max="12822" width="7.85546875" style="3" bestFit="1" customWidth="1"/>
    <col min="12823" max="12823" width="11.7109375" style="3" bestFit="1" customWidth="1"/>
    <col min="12824" max="12824" width="14.28515625" style="3" customWidth="1"/>
    <col min="12825" max="12825" width="11.7109375" style="3" bestFit="1" customWidth="1"/>
    <col min="12826" max="12826" width="14.140625" style="3" bestFit="1" customWidth="1"/>
    <col min="12827" max="12827" width="16.7109375" style="3" customWidth="1"/>
    <col min="12828" max="12828" width="16.5703125" style="3" customWidth="1"/>
    <col min="12829" max="12830" width="7.85546875" style="3" bestFit="1" customWidth="1"/>
    <col min="12831" max="12831" width="8" style="3" bestFit="1" customWidth="1"/>
    <col min="12832" max="12833" width="7.85546875" style="3" bestFit="1" customWidth="1"/>
    <col min="12834" max="12834" width="9.7109375" style="3" customWidth="1"/>
    <col min="12835" max="12835" width="12.85546875" style="3" customWidth="1"/>
    <col min="12836" max="13072" width="9.140625" style="3"/>
    <col min="13073" max="13073" width="9" style="3" bestFit="1" customWidth="1"/>
    <col min="13074" max="13074" width="9.85546875" style="3" bestFit="1" customWidth="1"/>
    <col min="13075" max="13075" width="9.140625" style="3" bestFit="1" customWidth="1"/>
    <col min="13076" max="13076" width="16" style="3" bestFit="1" customWidth="1"/>
    <col min="13077" max="13077" width="9" style="3" bestFit="1" customWidth="1"/>
    <col min="13078" max="13078" width="7.85546875" style="3" bestFit="1" customWidth="1"/>
    <col min="13079" max="13079" width="11.7109375" style="3" bestFit="1" customWidth="1"/>
    <col min="13080" max="13080" width="14.28515625" style="3" customWidth="1"/>
    <col min="13081" max="13081" width="11.7109375" style="3" bestFit="1" customWidth="1"/>
    <col min="13082" max="13082" width="14.140625" style="3" bestFit="1" customWidth="1"/>
    <col min="13083" max="13083" width="16.7109375" style="3" customWidth="1"/>
    <col min="13084" max="13084" width="16.5703125" style="3" customWidth="1"/>
    <col min="13085" max="13086" width="7.85546875" style="3" bestFit="1" customWidth="1"/>
    <col min="13087" max="13087" width="8" style="3" bestFit="1" customWidth="1"/>
    <col min="13088" max="13089" width="7.85546875" style="3" bestFit="1" customWidth="1"/>
    <col min="13090" max="13090" width="9.7109375" style="3" customWidth="1"/>
    <col min="13091" max="13091" width="12.85546875" style="3" customWidth="1"/>
    <col min="13092" max="13328" width="9.140625" style="3"/>
    <col min="13329" max="13329" width="9" style="3" bestFit="1" customWidth="1"/>
    <col min="13330" max="13330" width="9.85546875" style="3" bestFit="1" customWidth="1"/>
    <col min="13331" max="13331" width="9.140625" style="3" bestFit="1" customWidth="1"/>
    <col min="13332" max="13332" width="16" style="3" bestFit="1" customWidth="1"/>
    <col min="13333" max="13333" width="9" style="3" bestFit="1" customWidth="1"/>
    <col min="13334" max="13334" width="7.85546875" style="3" bestFit="1" customWidth="1"/>
    <col min="13335" max="13335" width="11.7109375" style="3" bestFit="1" customWidth="1"/>
    <col min="13336" max="13336" width="14.28515625" style="3" customWidth="1"/>
    <col min="13337" max="13337" width="11.7109375" style="3" bestFit="1" customWidth="1"/>
    <col min="13338" max="13338" width="14.140625" style="3" bestFit="1" customWidth="1"/>
    <col min="13339" max="13339" width="16.7109375" style="3" customWidth="1"/>
    <col min="13340" max="13340" width="16.5703125" style="3" customWidth="1"/>
    <col min="13341" max="13342" width="7.85546875" style="3" bestFit="1" customWidth="1"/>
    <col min="13343" max="13343" width="8" style="3" bestFit="1" customWidth="1"/>
    <col min="13344" max="13345" width="7.85546875" style="3" bestFit="1" customWidth="1"/>
    <col min="13346" max="13346" width="9.7109375" style="3" customWidth="1"/>
    <col min="13347" max="13347" width="12.85546875" style="3" customWidth="1"/>
    <col min="13348" max="13584" width="9.140625" style="3"/>
    <col min="13585" max="13585" width="9" style="3" bestFit="1" customWidth="1"/>
    <col min="13586" max="13586" width="9.85546875" style="3" bestFit="1" customWidth="1"/>
    <col min="13587" max="13587" width="9.140625" style="3" bestFit="1" customWidth="1"/>
    <col min="13588" max="13588" width="16" style="3" bestFit="1" customWidth="1"/>
    <col min="13589" max="13589" width="9" style="3" bestFit="1" customWidth="1"/>
    <col min="13590" max="13590" width="7.85546875" style="3" bestFit="1" customWidth="1"/>
    <col min="13591" max="13591" width="11.7109375" style="3" bestFit="1" customWidth="1"/>
    <col min="13592" max="13592" width="14.28515625" style="3" customWidth="1"/>
    <col min="13593" max="13593" width="11.7109375" style="3" bestFit="1" customWidth="1"/>
    <col min="13594" max="13594" width="14.140625" style="3" bestFit="1" customWidth="1"/>
    <col min="13595" max="13595" width="16.7109375" style="3" customWidth="1"/>
    <col min="13596" max="13596" width="16.5703125" style="3" customWidth="1"/>
    <col min="13597" max="13598" width="7.85546875" style="3" bestFit="1" customWidth="1"/>
    <col min="13599" max="13599" width="8" style="3" bestFit="1" customWidth="1"/>
    <col min="13600" max="13601" width="7.85546875" style="3" bestFit="1" customWidth="1"/>
    <col min="13602" max="13602" width="9.7109375" style="3" customWidth="1"/>
    <col min="13603" max="13603" width="12.85546875" style="3" customWidth="1"/>
    <col min="13604" max="13840" width="9.140625" style="3"/>
    <col min="13841" max="13841" width="9" style="3" bestFit="1" customWidth="1"/>
    <col min="13842" max="13842" width="9.85546875" style="3" bestFit="1" customWidth="1"/>
    <col min="13843" max="13843" width="9.140625" style="3" bestFit="1" customWidth="1"/>
    <col min="13844" max="13844" width="16" style="3" bestFit="1" customWidth="1"/>
    <col min="13845" max="13845" width="9" style="3" bestFit="1" customWidth="1"/>
    <col min="13846" max="13846" width="7.85546875" style="3" bestFit="1" customWidth="1"/>
    <col min="13847" max="13847" width="11.7109375" style="3" bestFit="1" customWidth="1"/>
    <col min="13848" max="13848" width="14.28515625" style="3" customWidth="1"/>
    <col min="13849" max="13849" width="11.7109375" style="3" bestFit="1" customWidth="1"/>
    <col min="13850" max="13850" width="14.140625" style="3" bestFit="1" customWidth="1"/>
    <col min="13851" max="13851" width="16.7109375" style="3" customWidth="1"/>
    <col min="13852" max="13852" width="16.5703125" style="3" customWidth="1"/>
    <col min="13853" max="13854" width="7.85546875" style="3" bestFit="1" customWidth="1"/>
    <col min="13855" max="13855" width="8" style="3" bestFit="1" customWidth="1"/>
    <col min="13856" max="13857" width="7.85546875" style="3" bestFit="1" customWidth="1"/>
    <col min="13858" max="13858" width="9.7109375" style="3" customWidth="1"/>
    <col min="13859" max="13859" width="12.85546875" style="3" customWidth="1"/>
    <col min="13860" max="14096" width="9.140625" style="3"/>
    <col min="14097" max="14097" width="9" style="3" bestFit="1" customWidth="1"/>
    <col min="14098" max="14098" width="9.85546875" style="3" bestFit="1" customWidth="1"/>
    <col min="14099" max="14099" width="9.140625" style="3" bestFit="1" customWidth="1"/>
    <col min="14100" max="14100" width="16" style="3" bestFit="1" customWidth="1"/>
    <col min="14101" max="14101" width="9" style="3" bestFit="1" customWidth="1"/>
    <col min="14102" max="14102" width="7.85546875" style="3" bestFit="1" customWidth="1"/>
    <col min="14103" max="14103" width="11.7109375" style="3" bestFit="1" customWidth="1"/>
    <col min="14104" max="14104" width="14.28515625" style="3" customWidth="1"/>
    <col min="14105" max="14105" width="11.7109375" style="3" bestFit="1" customWidth="1"/>
    <col min="14106" max="14106" width="14.140625" style="3" bestFit="1" customWidth="1"/>
    <col min="14107" max="14107" width="16.7109375" style="3" customWidth="1"/>
    <col min="14108" max="14108" width="16.5703125" style="3" customWidth="1"/>
    <col min="14109" max="14110" width="7.85546875" style="3" bestFit="1" customWidth="1"/>
    <col min="14111" max="14111" width="8" style="3" bestFit="1" customWidth="1"/>
    <col min="14112" max="14113" width="7.85546875" style="3" bestFit="1" customWidth="1"/>
    <col min="14114" max="14114" width="9.7109375" style="3" customWidth="1"/>
    <col min="14115" max="14115" width="12.85546875" style="3" customWidth="1"/>
    <col min="14116" max="14352" width="9.140625" style="3"/>
    <col min="14353" max="14353" width="9" style="3" bestFit="1" customWidth="1"/>
    <col min="14354" max="14354" width="9.85546875" style="3" bestFit="1" customWidth="1"/>
    <col min="14355" max="14355" width="9.140625" style="3" bestFit="1" customWidth="1"/>
    <col min="14356" max="14356" width="16" style="3" bestFit="1" customWidth="1"/>
    <col min="14357" max="14357" width="9" style="3" bestFit="1" customWidth="1"/>
    <col min="14358" max="14358" width="7.85546875" style="3" bestFit="1" customWidth="1"/>
    <col min="14359" max="14359" width="11.7109375" style="3" bestFit="1" customWidth="1"/>
    <col min="14360" max="14360" width="14.28515625" style="3" customWidth="1"/>
    <col min="14361" max="14361" width="11.7109375" style="3" bestFit="1" customWidth="1"/>
    <col min="14362" max="14362" width="14.140625" style="3" bestFit="1" customWidth="1"/>
    <col min="14363" max="14363" width="16.7109375" style="3" customWidth="1"/>
    <col min="14364" max="14364" width="16.5703125" style="3" customWidth="1"/>
    <col min="14365" max="14366" width="7.85546875" style="3" bestFit="1" customWidth="1"/>
    <col min="14367" max="14367" width="8" style="3" bestFit="1" customWidth="1"/>
    <col min="14368" max="14369" width="7.85546875" style="3" bestFit="1" customWidth="1"/>
    <col min="14370" max="14370" width="9.7109375" style="3" customWidth="1"/>
    <col min="14371" max="14371" width="12.85546875" style="3" customWidth="1"/>
    <col min="14372" max="14608" width="9.140625" style="3"/>
    <col min="14609" max="14609" width="9" style="3" bestFit="1" customWidth="1"/>
    <col min="14610" max="14610" width="9.85546875" style="3" bestFit="1" customWidth="1"/>
    <col min="14611" max="14611" width="9.140625" style="3" bestFit="1" customWidth="1"/>
    <col min="14612" max="14612" width="16" style="3" bestFit="1" customWidth="1"/>
    <col min="14613" max="14613" width="9" style="3" bestFit="1" customWidth="1"/>
    <col min="14614" max="14614" width="7.85546875" style="3" bestFit="1" customWidth="1"/>
    <col min="14615" max="14615" width="11.7109375" style="3" bestFit="1" customWidth="1"/>
    <col min="14616" max="14616" width="14.28515625" style="3" customWidth="1"/>
    <col min="14617" max="14617" width="11.7109375" style="3" bestFit="1" customWidth="1"/>
    <col min="14618" max="14618" width="14.140625" style="3" bestFit="1" customWidth="1"/>
    <col min="14619" max="14619" width="16.7109375" style="3" customWidth="1"/>
    <col min="14620" max="14620" width="16.5703125" style="3" customWidth="1"/>
    <col min="14621" max="14622" width="7.85546875" style="3" bestFit="1" customWidth="1"/>
    <col min="14623" max="14623" width="8" style="3" bestFit="1" customWidth="1"/>
    <col min="14624" max="14625" width="7.85546875" style="3" bestFit="1" customWidth="1"/>
    <col min="14626" max="14626" width="9.7109375" style="3" customWidth="1"/>
    <col min="14627" max="14627" width="12.85546875" style="3" customWidth="1"/>
    <col min="14628" max="14864" width="9.140625" style="3"/>
    <col min="14865" max="14865" width="9" style="3" bestFit="1" customWidth="1"/>
    <col min="14866" max="14866" width="9.85546875" style="3" bestFit="1" customWidth="1"/>
    <col min="14867" max="14867" width="9.140625" style="3" bestFit="1" customWidth="1"/>
    <col min="14868" max="14868" width="16" style="3" bestFit="1" customWidth="1"/>
    <col min="14869" max="14869" width="9" style="3" bestFit="1" customWidth="1"/>
    <col min="14870" max="14870" width="7.85546875" style="3" bestFit="1" customWidth="1"/>
    <col min="14871" max="14871" width="11.7109375" style="3" bestFit="1" customWidth="1"/>
    <col min="14872" max="14872" width="14.28515625" style="3" customWidth="1"/>
    <col min="14873" max="14873" width="11.7109375" style="3" bestFit="1" customWidth="1"/>
    <col min="14874" max="14874" width="14.140625" style="3" bestFit="1" customWidth="1"/>
    <col min="14875" max="14875" width="16.7109375" style="3" customWidth="1"/>
    <col min="14876" max="14876" width="16.5703125" style="3" customWidth="1"/>
    <col min="14877" max="14878" width="7.85546875" style="3" bestFit="1" customWidth="1"/>
    <col min="14879" max="14879" width="8" style="3" bestFit="1" customWidth="1"/>
    <col min="14880" max="14881" width="7.85546875" style="3" bestFit="1" customWidth="1"/>
    <col min="14882" max="14882" width="9.7109375" style="3" customWidth="1"/>
    <col min="14883" max="14883" width="12.85546875" style="3" customWidth="1"/>
    <col min="14884" max="15120" width="9.140625" style="3"/>
    <col min="15121" max="15121" width="9" style="3" bestFit="1" customWidth="1"/>
    <col min="15122" max="15122" width="9.85546875" style="3" bestFit="1" customWidth="1"/>
    <col min="15123" max="15123" width="9.140625" style="3" bestFit="1" customWidth="1"/>
    <col min="15124" max="15124" width="16" style="3" bestFit="1" customWidth="1"/>
    <col min="15125" max="15125" width="9" style="3" bestFit="1" customWidth="1"/>
    <col min="15126" max="15126" width="7.85546875" style="3" bestFit="1" customWidth="1"/>
    <col min="15127" max="15127" width="11.7109375" style="3" bestFit="1" customWidth="1"/>
    <col min="15128" max="15128" width="14.28515625" style="3" customWidth="1"/>
    <col min="15129" max="15129" width="11.7109375" style="3" bestFit="1" customWidth="1"/>
    <col min="15130" max="15130" width="14.140625" style="3" bestFit="1" customWidth="1"/>
    <col min="15131" max="15131" width="16.7109375" style="3" customWidth="1"/>
    <col min="15132" max="15132" width="16.5703125" style="3" customWidth="1"/>
    <col min="15133" max="15134" width="7.85546875" style="3" bestFit="1" customWidth="1"/>
    <col min="15135" max="15135" width="8" style="3" bestFit="1" customWidth="1"/>
    <col min="15136" max="15137" width="7.85546875" style="3" bestFit="1" customWidth="1"/>
    <col min="15138" max="15138" width="9.7109375" style="3" customWidth="1"/>
    <col min="15139" max="15139" width="12.85546875" style="3" customWidth="1"/>
    <col min="15140" max="15376" width="9.140625" style="3"/>
    <col min="15377" max="15377" width="9" style="3" bestFit="1" customWidth="1"/>
    <col min="15378" max="15378" width="9.85546875" style="3" bestFit="1" customWidth="1"/>
    <col min="15379" max="15379" width="9.140625" style="3" bestFit="1" customWidth="1"/>
    <col min="15380" max="15380" width="16" style="3" bestFit="1" customWidth="1"/>
    <col min="15381" max="15381" width="9" style="3" bestFit="1" customWidth="1"/>
    <col min="15382" max="15382" width="7.85546875" style="3" bestFit="1" customWidth="1"/>
    <col min="15383" max="15383" width="11.7109375" style="3" bestFit="1" customWidth="1"/>
    <col min="15384" max="15384" width="14.28515625" style="3" customWidth="1"/>
    <col min="15385" max="15385" width="11.7109375" style="3" bestFit="1" customWidth="1"/>
    <col min="15386" max="15386" width="14.140625" style="3" bestFit="1" customWidth="1"/>
    <col min="15387" max="15387" width="16.7109375" style="3" customWidth="1"/>
    <col min="15388" max="15388" width="16.5703125" style="3" customWidth="1"/>
    <col min="15389" max="15390" width="7.85546875" style="3" bestFit="1" customWidth="1"/>
    <col min="15391" max="15391" width="8" style="3" bestFit="1" customWidth="1"/>
    <col min="15392" max="15393" width="7.85546875" style="3" bestFit="1" customWidth="1"/>
    <col min="15394" max="15394" width="9.7109375" style="3" customWidth="1"/>
    <col min="15395" max="15395" width="12.85546875" style="3" customWidth="1"/>
    <col min="15396" max="15632" width="9.140625" style="3"/>
    <col min="15633" max="15633" width="9" style="3" bestFit="1" customWidth="1"/>
    <col min="15634" max="15634" width="9.85546875" style="3" bestFit="1" customWidth="1"/>
    <col min="15635" max="15635" width="9.140625" style="3" bestFit="1" customWidth="1"/>
    <col min="15636" max="15636" width="16" style="3" bestFit="1" customWidth="1"/>
    <col min="15637" max="15637" width="9" style="3" bestFit="1" customWidth="1"/>
    <col min="15638" max="15638" width="7.85546875" style="3" bestFit="1" customWidth="1"/>
    <col min="15639" max="15639" width="11.7109375" style="3" bestFit="1" customWidth="1"/>
    <col min="15640" max="15640" width="14.28515625" style="3" customWidth="1"/>
    <col min="15641" max="15641" width="11.7109375" style="3" bestFit="1" customWidth="1"/>
    <col min="15642" max="15642" width="14.140625" style="3" bestFit="1" customWidth="1"/>
    <col min="15643" max="15643" width="16.7109375" style="3" customWidth="1"/>
    <col min="15644" max="15644" width="16.5703125" style="3" customWidth="1"/>
    <col min="15645" max="15646" width="7.85546875" style="3" bestFit="1" customWidth="1"/>
    <col min="15647" max="15647" width="8" style="3" bestFit="1" customWidth="1"/>
    <col min="15648" max="15649" width="7.85546875" style="3" bestFit="1" customWidth="1"/>
    <col min="15650" max="15650" width="9.7109375" style="3" customWidth="1"/>
    <col min="15651" max="15651" width="12.85546875" style="3" customWidth="1"/>
    <col min="15652" max="15888" width="9.140625" style="3"/>
    <col min="15889" max="15889" width="9" style="3" bestFit="1" customWidth="1"/>
    <col min="15890" max="15890" width="9.85546875" style="3" bestFit="1" customWidth="1"/>
    <col min="15891" max="15891" width="9.140625" style="3" bestFit="1" customWidth="1"/>
    <col min="15892" max="15892" width="16" style="3" bestFit="1" customWidth="1"/>
    <col min="15893" max="15893" width="9" style="3" bestFit="1" customWidth="1"/>
    <col min="15894" max="15894" width="7.85546875" style="3" bestFit="1" customWidth="1"/>
    <col min="15895" max="15895" width="11.7109375" style="3" bestFit="1" customWidth="1"/>
    <col min="15896" max="15896" width="14.28515625" style="3" customWidth="1"/>
    <col min="15897" max="15897" width="11.7109375" style="3" bestFit="1" customWidth="1"/>
    <col min="15898" max="15898" width="14.140625" style="3" bestFit="1" customWidth="1"/>
    <col min="15899" max="15899" width="16.7109375" style="3" customWidth="1"/>
    <col min="15900" max="15900" width="16.5703125" style="3" customWidth="1"/>
    <col min="15901" max="15902" width="7.85546875" style="3" bestFit="1" customWidth="1"/>
    <col min="15903" max="15903" width="8" style="3" bestFit="1" customWidth="1"/>
    <col min="15904" max="15905" width="7.85546875" style="3" bestFit="1" customWidth="1"/>
    <col min="15906" max="15906" width="9.7109375" style="3" customWidth="1"/>
    <col min="15907" max="15907" width="12.85546875" style="3" customWidth="1"/>
    <col min="15908" max="16144" width="9.140625" style="3"/>
    <col min="16145" max="16145" width="9" style="3" bestFit="1" customWidth="1"/>
    <col min="16146" max="16146" width="9.85546875" style="3" bestFit="1" customWidth="1"/>
    <col min="16147" max="16147" width="9.140625" style="3" bestFit="1" customWidth="1"/>
    <col min="16148" max="16148" width="16" style="3" bestFit="1" customWidth="1"/>
    <col min="16149" max="16149" width="9" style="3" bestFit="1" customWidth="1"/>
    <col min="16150" max="16150" width="7.85546875" style="3" bestFit="1" customWidth="1"/>
    <col min="16151" max="16151" width="11.7109375" style="3" bestFit="1" customWidth="1"/>
    <col min="16152" max="16152" width="14.28515625" style="3" customWidth="1"/>
    <col min="16153" max="16153" width="11.7109375" style="3" bestFit="1" customWidth="1"/>
    <col min="16154" max="16154" width="14.140625" style="3" bestFit="1" customWidth="1"/>
    <col min="16155" max="16155" width="16.7109375" style="3" customWidth="1"/>
    <col min="16156" max="16156" width="16.5703125" style="3" customWidth="1"/>
    <col min="16157" max="16158" width="7.85546875" style="3" bestFit="1" customWidth="1"/>
    <col min="16159" max="16159" width="8" style="3" bestFit="1" customWidth="1"/>
    <col min="16160" max="16161" width="7.85546875" style="3" bestFit="1" customWidth="1"/>
    <col min="16162" max="16162" width="9.7109375" style="3" customWidth="1"/>
    <col min="16163" max="16163" width="12.85546875" style="3" customWidth="1"/>
    <col min="16164" max="16384" width="9.140625" style="3"/>
  </cols>
  <sheetData>
    <row r="1" spans="1:75" s="6" customFormat="1" ht="15.75" customHeight="1">
      <c r="A1" s="423" t="s">
        <v>1</v>
      </c>
      <c r="B1" s="616" t="s">
        <v>0</v>
      </c>
      <c r="C1" s="619" t="s">
        <v>93</v>
      </c>
      <c r="D1" s="620"/>
      <c r="E1" s="607" t="s">
        <v>94</v>
      </c>
      <c r="F1" s="607"/>
      <c r="G1" s="607"/>
      <c r="H1" s="608" t="s">
        <v>167</v>
      </c>
      <c r="I1" s="608"/>
      <c r="J1" s="607" t="s">
        <v>171</v>
      </c>
      <c r="K1" s="607"/>
      <c r="L1" s="607"/>
      <c r="M1" s="607"/>
      <c r="N1" s="607"/>
      <c r="O1" s="607"/>
      <c r="P1" s="607"/>
      <c r="Q1" s="607"/>
      <c r="R1" s="607"/>
      <c r="S1" s="607"/>
      <c r="T1" s="607"/>
      <c r="U1" s="607"/>
      <c r="V1" s="607"/>
      <c r="W1" s="607"/>
      <c r="X1" s="607"/>
      <c r="Y1" s="607"/>
      <c r="Z1" s="607"/>
      <c r="AA1" s="607"/>
      <c r="AB1" s="607"/>
      <c r="AC1" s="607"/>
      <c r="AD1" s="607"/>
      <c r="AE1" s="618" t="s">
        <v>172</v>
      </c>
      <c r="AF1" s="618"/>
      <c r="AG1" s="618"/>
      <c r="AH1" s="618"/>
      <c r="AI1" s="618"/>
      <c r="AJ1" s="618"/>
      <c r="AK1" s="618"/>
      <c r="AL1" s="618"/>
      <c r="AM1" s="618"/>
      <c r="AN1" s="618"/>
      <c r="AO1" s="618"/>
      <c r="AP1" s="618"/>
      <c r="AQ1" s="618"/>
      <c r="AR1" s="618"/>
      <c r="AS1" s="609" t="s">
        <v>188</v>
      </c>
      <c r="AT1" s="610"/>
      <c r="AU1" s="610"/>
      <c r="AV1" s="610"/>
      <c r="AW1" s="610"/>
      <c r="AX1" s="611"/>
      <c r="AY1" s="612" t="s">
        <v>192</v>
      </c>
      <c r="AZ1" s="613"/>
      <c r="BA1" s="613"/>
      <c r="BB1" s="614"/>
      <c r="BC1" s="615" t="s">
        <v>180</v>
      </c>
      <c r="BD1" s="615"/>
      <c r="BE1" s="615"/>
      <c r="BF1" s="615"/>
      <c r="BG1" s="615"/>
      <c r="BH1" s="615"/>
      <c r="BI1" s="615"/>
      <c r="BJ1" s="615"/>
      <c r="BK1" s="615"/>
      <c r="BL1" s="615"/>
      <c r="BM1" s="615"/>
      <c r="BN1" s="615"/>
      <c r="BO1" s="621" t="s">
        <v>477</v>
      </c>
      <c r="BP1" s="622"/>
      <c r="BQ1" s="622"/>
      <c r="BR1" s="622"/>
      <c r="BS1" s="622"/>
      <c r="BT1" s="623"/>
      <c r="BU1" s="604" t="s">
        <v>286</v>
      </c>
      <c r="BV1" s="604"/>
      <c r="BW1" s="604"/>
    </row>
    <row r="2" spans="1:75" ht="23.25" thickBot="1">
      <c r="A2" s="424"/>
      <c r="B2" s="617"/>
      <c r="C2" s="172"/>
      <c r="D2" s="191" t="s">
        <v>91</v>
      </c>
      <c r="E2" s="152"/>
      <c r="F2" s="192" t="s">
        <v>91</v>
      </c>
      <c r="G2" s="151" t="s">
        <v>166</v>
      </c>
      <c r="H2" s="152"/>
      <c r="I2" s="192" t="s">
        <v>91</v>
      </c>
      <c r="J2" s="152" t="s">
        <v>240</v>
      </c>
      <c r="K2" s="152" t="s">
        <v>241</v>
      </c>
      <c r="L2" s="152" t="s">
        <v>242</v>
      </c>
      <c r="M2" s="152" t="s">
        <v>243</v>
      </c>
      <c r="N2" s="152" t="s">
        <v>244</v>
      </c>
      <c r="O2" s="152" t="s">
        <v>468</v>
      </c>
      <c r="P2" s="152" t="s">
        <v>245</v>
      </c>
      <c r="Q2" s="152" t="s">
        <v>435</v>
      </c>
      <c r="R2" s="152" t="s">
        <v>436</v>
      </c>
      <c r="S2" s="152" t="s">
        <v>462</v>
      </c>
      <c r="T2" s="152" t="s">
        <v>471</v>
      </c>
      <c r="U2" s="152" t="s">
        <v>246</v>
      </c>
      <c r="V2" s="152" t="s">
        <v>247</v>
      </c>
      <c r="W2" s="152" t="s">
        <v>248</v>
      </c>
      <c r="X2" s="152" t="s">
        <v>279</v>
      </c>
      <c r="Y2" s="152" t="s">
        <v>277</v>
      </c>
      <c r="Z2" s="152" t="s">
        <v>278</v>
      </c>
      <c r="AA2" s="152"/>
      <c r="AB2" s="152"/>
      <c r="AC2" s="152" t="s">
        <v>47</v>
      </c>
      <c r="AD2" s="150" t="s">
        <v>29</v>
      </c>
      <c r="AE2" s="152" t="s">
        <v>173</v>
      </c>
      <c r="AF2" s="152" t="s">
        <v>174</v>
      </c>
      <c r="AG2" s="152" t="s">
        <v>175</v>
      </c>
      <c r="AH2" s="152" t="s">
        <v>177</v>
      </c>
      <c r="AI2" s="152" t="s">
        <v>178</v>
      </c>
      <c r="AJ2" s="152" t="s">
        <v>179</v>
      </c>
      <c r="AK2" s="152" t="s">
        <v>265</v>
      </c>
      <c r="AL2" s="152" t="s">
        <v>266</v>
      </c>
      <c r="AM2" s="152" t="s">
        <v>267</v>
      </c>
      <c r="AN2" s="152" t="s">
        <v>464</v>
      </c>
      <c r="AO2" s="152" t="s">
        <v>465</v>
      </c>
      <c r="AP2" s="152"/>
      <c r="AQ2" s="152"/>
      <c r="AR2" s="154" t="s">
        <v>47</v>
      </c>
      <c r="AS2" s="152" t="s">
        <v>185</v>
      </c>
      <c r="AT2" s="152" t="s">
        <v>186</v>
      </c>
      <c r="AU2" s="152" t="s">
        <v>189</v>
      </c>
      <c r="AV2" s="152" t="s">
        <v>187</v>
      </c>
      <c r="AW2" s="152" t="s">
        <v>191</v>
      </c>
      <c r="AX2" s="150" t="s">
        <v>47</v>
      </c>
      <c r="AY2" s="152" t="s">
        <v>196</v>
      </c>
      <c r="AZ2" s="152" t="s">
        <v>197</v>
      </c>
      <c r="BA2" s="152" t="s">
        <v>198</v>
      </c>
      <c r="BB2" s="153" t="s">
        <v>47</v>
      </c>
      <c r="BC2" s="152" t="s">
        <v>207</v>
      </c>
      <c r="BD2" s="152" t="s">
        <v>208</v>
      </c>
      <c r="BE2" s="152" t="s">
        <v>211</v>
      </c>
      <c r="BF2" s="152" t="s">
        <v>216</v>
      </c>
      <c r="BG2" s="152" t="s">
        <v>217</v>
      </c>
      <c r="BH2" s="152" t="s">
        <v>218</v>
      </c>
      <c r="BI2" s="152" t="s">
        <v>281</v>
      </c>
      <c r="BJ2" s="152" t="s">
        <v>282</v>
      </c>
      <c r="BK2" s="152" t="s">
        <v>452</v>
      </c>
      <c r="BL2" s="152" t="s">
        <v>453</v>
      </c>
      <c r="BM2" s="152"/>
      <c r="BN2" s="150" t="s">
        <v>47</v>
      </c>
      <c r="BO2" s="152"/>
      <c r="BP2" s="152"/>
      <c r="BQ2" s="152"/>
      <c r="BR2" s="152"/>
      <c r="BS2" s="152"/>
      <c r="BT2" s="154" t="s">
        <v>478</v>
      </c>
      <c r="BU2" s="333" t="s">
        <v>135</v>
      </c>
      <c r="BV2" s="334" t="s">
        <v>484</v>
      </c>
      <c r="BW2" s="190" t="s">
        <v>285</v>
      </c>
    </row>
    <row r="3" spans="1:75" s="5" customFormat="1">
      <c r="A3" s="419" t="str">
        <f>'1-συμβολαια'!A3</f>
        <v>1ο</v>
      </c>
      <c r="B3" s="397" t="str">
        <f>'1-συμβολαια'!C3</f>
        <v>δάνειο τοκοχρεωλητικό</v>
      </c>
      <c r="C3" s="398">
        <f>'5-αντίγρ'!AN3</f>
        <v>0</v>
      </c>
      <c r="D3" s="398">
        <f>'5-αντίγρ'!U3+'5-αντίγρ'!Y3+'5-αντίγρ'!AA3+'5-αντίγρ'!AI3</f>
        <v>0</v>
      </c>
      <c r="E3" s="399">
        <f>'6-μεταγρ'!O3</f>
        <v>0</v>
      </c>
      <c r="F3" s="399">
        <f>'6-μεταγρ'!M3+'6-μεταγρ'!N3</f>
        <v>0</v>
      </c>
      <c r="G3" s="400">
        <f>'6-μεταγρ'!P3</f>
        <v>0</v>
      </c>
      <c r="H3" s="399">
        <f>'7-προςΔΟΥ'!P3</f>
        <v>0</v>
      </c>
      <c r="I3" s="399">
        <f>'7-προςΔΟΥ'!K3</f>
        <v>0</v>
      </c>
      <c r="J3" s="401"/>
      <c r="K3" s="401"/>
      <c r="L3" s="401"/>
      <c r="M3" s="401"/>
      <c r="N3" s="401"/>
      <c r="O3" s="401"/>
      <c r="P3" s="401"/>
      <c r="Q3" s="401"/>
      <c r="R3" s="401"/>
      <c r="S3" s="401"/>
      <c r="T3" s="401"/>
      <c r="U3" s="401"/>
      <c r="V3" s="401"/>
      <c r="W3" s="401"/>
      <c r="X3" s="401"/>
      <c r="Y3" s="401"/>
      <c r="Z3" s="401"/>
      <c r="AA3" s="401"/>
      <c r="AB3" s="401"/>
      <c r="AC3" s="401">
        <f t="shared" ref="AC3:AC5" si="0">SUM(J3:AB3)</f>
        <v>0</v>
      </c>
      <c r="AD3" s="401"/>
      <c r="AE3" s="401"/>
      <c r="AF3" s="401"/>
      <c r="AG3" s="401">
        <v>600</v>
      </c>
      <c r="AH3" s="401"/>
      <c r="AI3" s="401"/>
      <c r="AJ3" s="401"/>
      <c r="AK3" s="401"/>
      <c r="AL3" s="401"/>
      <c r="AM3" s="401"/>
      <c r="AN3" s="401"/>
      <c r="AO3" s="401"/>
      <c r="AP3" s="401"/>
      <c r="AQ3" s="401"/>
      <c r="AR3" s="401">
        <f t="shared" ref="AR3:AR5" si="1">SUM(AE3:AJ3)</f>
        <v>600</v>
      </c>
      <c r="AS3" s="401">
        <v>720</v>
      </c>
      <c r="AT3" s="401"/>
      <c r="AU3" s="401">
        <v>720</v>
      </c>
      <c r="AV3" s="401"/>
      <c r="AW3" s="401"/>
      <c r="AX3" s="401">
        <f t="shared" ref="AX3:AX5" si="2">SUM(AS3:AW3)</f>
        <v>1440</v>
      </c>
      <c r="AY3" s="401"/>
      <c r="AZ3" s="401"/>
      <c r="BA3" s="401"/>
      <c r="BB3" s="401">
        <f t="shared" ref="BB3:BB5" si="3">SUM(AY3:BA3)</f>
        <v>0</v>
      </c>
      <c r="BC3" s="401"/>
      <c r="BD3" s="401"/>
      <c r="BE3" s="401"/>
      <c r="BF3" s="401"/>
      <c r="BG3" s="401"/>
      <c r="BH3" s="401"/>
      <c r="BI3" s="401"/>
      <c r="BJ3" s="401"/>
      <c r="BK3" s="401"/>
      <c r="BL3" s="401">
        <v>30</v>
      </c>
      <c r="BM3" s="285"/>
      <c r="BN3" s="402">
        <f t="shared" ref="BN3:BN5" si="4">SUM(BC3:BM3)</f>
        <v>30</v>
      </c>
      <c r="BO3" s="403"/>
      <c r="BP3" s="403"/>
      <c r="BQ3" s="403"/>
      <c r="BR3" s="403"/>
      <c r="BS3" s="403"/>
      <c r="BT3" s="403">
        <f t="shared" ref="BT3:BT5" si="5">BO3+BP3+BQ3+BR3</f>
        <v>0</v>
      </c>
      <c r="BU3" s="400">
        <f t="shared" ref="BU3:BU5" si="6">C3+E3+G3+H3+AC3-W3-Y3+AR3+AX3+BB3+BN3-BJ3+BT3-BS3</f>
        <v>2070</v>
      </c>
      <c r="BV3" s="400">
        <f t="shared" ref="BV3:BV5" si="7">D3+F3+I3+W3+BJ3+BS3</f>
        <v>0</v>
      </c>
      <c r="BW3" s="391"/>
    </row>
    <row r="4" spans="1:75" s="5" customFormat="1">
      <c r="A4" s="419">
        <f>'1-συμβολαια'!A4</f>
        <v>0</v>
      </c>
      <c r="B4" s="397" t="str">
        <f>'1-συμβολαια'!C4</f>
        <v>υποθήκη</v>
      </c>
      <c r="C4" s="398">
        <f>'5-αντίγρ'!AN4</f>
        <v>1000</v>
      </c>
      <c r="D4" s="398">
        <f>'5-αντίγρ'!U4+'5-αντίγρ'!Y4+'5-αντίγρ'!AA4+'5-αντίγρ'!AI4</f>
        <v>120</v>
      </c>
      <c r="E4" s="399">
        <f>'6-μεταγρ'!O4</f>
        <v>1000</v>
      </c>
      <c r="F4" s="399">
        <f>'6-μεταγρ'!M4+'6-μεταγρ'!N4</f>
        <v>80</v>
      </c>
      <c r="G4" s="400">
        <f>'6-μεταγρ'!P4</f>
        <v>0</v>
      </c>
      <c r="H4" s="399">
        <f>'7-προςΔΟΥ'!P4</f>
        <v>0</v>
      </c>
      <c r="I4" s="399">
        <f>'7-προςΔΟΥ'!K4</f>
        <v>0</v>
      </c>
      <c r="J4" s="401"/>
      <c r="K4" s="401"/>
      <c r="L4" s="401"/>
      <c r="M4" s="401"/>
      <c r="N4" s="401"/>
      <c r="O4" s="401"/>
      <c r="P4" s="401"/>
      <c r="Q4" s="401"/>
      <c r="R4" s="401"/>
      <c r="S4" s="401"/>
      <c r="T4" s="401"/>
      <c r="U4" s="401"/>
      <c r="V4" s="401"/>
      <c r="W4" s="401"/>
      <c r="X4" s="401"/>
      <c r="Y4" s="401"/>
      <c r="Z4" s="401"/>
      <c r="AA4" s="401"/>
      <c r="AB4" s="401"/>
      <c r="AC4" s="401">
        <f t="shared" si="0"/>
        <v>0</v>
      </c>
      <c r="AD4" s="401"/>
      <c r="AE4" s="401"/>
      <c r="AF4" s="401"/>
      <c r="AG4" s="401"/>
      <c r="AH4" s="401"/>
      <c r="AI4" s="401"/>
      <c r="AJ4" s="401"/>
      <c r="AK4" s="401"/>
      <c r="AL4" s="401"/>
      <c r="AM4" s="401"/>
      <c r="AN4" s="401"/>
      <c r="AO4" s="401"/>
      <c r="AP4" s="401"/>
      <c r="AQ4" s="401"/>
      <c r="AR4" s="401">
        <f t="shared" si="1"/>
        <v>0</v>
      </c>
      <c r="AS4" s="401"/>
      <c r="AT4" s="401"/>
      <c r="AU4" s="401"/>
      <c r="AV4" s="401"/>
      <c r="AW4" s="401"/>
      <c r="AX4" s="401">
        <f t="shared" si="2"/>
        <v>0</v>
      </c>
      <c r="AY4" s="401"/>
      <c r="AZ4" s="401"/>
      <c r="BA4" s="401"/>
      <c r="BB4" s="401">
        <f t="shared" si="3"/>
        <v>0</v>
      </c>
      <c r="BC4" s="401"/>
      <c r="BD4" s="401"/>
      <c r="BE4" s="401"/>
      <c r="BF4" s="401"/>
      <c r="BG4" s="401"/>
      <c r="BH4" s="401"/>
      <c r="BI4" s="401"/>
      <c r="BJ4" s="401"/>
      <c r="BK4" s="401">
        <v>20</v>
      </c>
      <c r="BL4" s="401"/>
      <c r="BM4" s="285"/>
      <c r="BN4" s="402">
        <f t="shared" si="4"/>
        <v>20</v>
      </c>
      <c r="BO4" s="403"/>
      <c r="BP4" s="403"/>
      <c r="BQ4" s="403"/>
      <c r="BR4" s="403"/>
      <c r="BS4" s="403"/>
      <c r="BT4" s="403">
        <f t="shared" si="5"/>
        <v>0</v>
      </c>
      <c r="BU4" s="400">
        <f t="shared" si="6"/>
        <v>2020</v>
      </c>
      <c r="BV4" s="400">
        <f t="shared" si="7"/>
        <v>200</v>
      </c>
      <c r="BW4" s="391"/>
    </row>
    <row r="5" spans="1:75" s="5" customFormat="1">
      <c r="A5" s="419">
        <f>'1-συμβολαια'!A5</f>
        <v>0</v>
      </c>
      <c r="B5" s="397" t="str">
        <f>'1-συμβολαια'!C5</f>
        <v>δανείου ΤΟΚΟΙ</v>
      </c>
      <c r="C5" s="398">
        <f>'5-αντίγρ'!AN5</f>
        <v>0</v>
      </c>
      <c r="D5" s="398">
        <f>'5-αντίγρ'!U5+'5-αντίγρ'!Y5+'5-αντίγρ'!AA5+'5-αντίγρ'!AI5</f>
        <v>0</v>
      </c>
      <c r="E5" s="399">
        <f>'6-μεταγρ'!O5</f>
        <v>0</v>
      </c>
      <c r="F5" s="399">
        <f>'6-μεταγρ'!M5+'6-μεταγρ'!N5</f>
        <v>0</v>
      </c>
      <c r="G5" s="400">
        <f>'6-μεταγρ'!P5</f>
        <v>0</v>
      </c>
      <c r="H5" s="399">
        <f>'7-προςΔΟΥ'!P5</f>
        <v>0</v>
      </c>
      <c r="I5" s="399">
        <f>'7-προςΔΟΥ'!K5</f>
        <v>0</v>
      </c>
      <c r="J5" s="401"/>
      <c r="K5" s="401"/>
      <c r="L5" s="401"/>
      <c r="M5" s="401"/>
      <c r="N5" s="401"/>
      <c r="O5" s="401"/>
      <c r="P5" s="401"/>
      <c r="Q5" s="401"/>
      <c r="R5" s="401"/>
      <c r="S5" s="401"/>
      <c r="T5" s="401"/>
      <c r="U5" s="401"/>
      <c r="V5" s="401"/>
      <c r="W5" s="401"/>
      <c r="X5" s="401"/>
      <c r="Y5" s="401"/>
      <c r="Z5" s="401"/>
      <c r="AA5" s="401"/>
      <c r="AB5" s="401"/>
      <c r="AC5" s="401">
        <f t="shared" si="0"/>
        <v>0</v>
      </c>
      <c r="AD5" s="401"/>
      <c r="AE5" s="401"/>
      <c r="AF5" s="401"/>
      <c r="AG5" s="401"/>
      <c r="AH5" s="401"/>
      <c r="AI5" s="401"/>
      <c r="AJ5" s="401"/>
      <c r="AK5" s="401"/>
      <c r="AL5" s="401"/>
      <c r="AM5" s="401"/>
      <c r="AN5" s="401"/>
      <c r="AO5" s="401"/>
      <c r="AP5" s="401"/>
      <c r="AQ5" s="401"/>
      <c r="AR5" s="401">
        <f t="shared" si="1"/>
        <v>0</v>
      </c>
      <c r="AS5" s="401"/>
      <c r="AT5" s="401"/>
      <c r="AU5" s="401"/>
      <c r="AV5" s="401"/>
      <c r="AW5" s="401"/>
      <c r="AX5" s="401">
        <f t="shared" si="2"/>
        <v>0</v>
      </c>
      <c r="AY5" s="401"/>
      <c r="AZ5" s="401"/>
      <c r="BA5" s="401">
        <v>420</v>
      </c>
      <c r="BB5" s="401">
        <f t="shared" si="3"/>
        <v>420</v>
      </c>
      <c r="BC5" s="401"/>
      <c r="BD5" s="401"/>
      <c r="BE5" s="401"/>
      <c r="BF5" s="401"/>
      <c r="BG5" s="401"/>
      <c r="BH5" s="401"/>
      <c r="BI5" s="401"/>
      <c r="BJ5" s="401"/>
      <c r="BK5" s="401"/>
      <c r="BL5" s="401"/>
      <c r="BM5" s="285"/>
      <c r="BN5" s="402">
        <f t="shared" si="4"/>
        <v>0</v>
      </c>
      <c r="BO5" s="403"/>
      <c r="BP5" s="403"/>
      <c r="BQ5" s="403"/>
      <c r="BR5" s="403"/>
      <c r="BS5" s="403"/>
      <c r="BT5" s="403">
        <f t="shared" si="5"/>
        <v>0</v>
      </c>
      <c r="BU5" s="400">
        <f t="shared" si="6"/>
        <v>420</v>
      </c>
      <c r="BV5" s="400">
        <f t="shared" si="7"/>
        <v>0</v>
      </c>
      <c r="BW5" s="391"/>
    </row>
    <row r="6" spans="1:75" s="7" customFormat="1">
      <c r="A6" s="605" t="s">
        <v>47</v>
      </c>
      <c r="B6" s="606"/>
      <c r="C6" s="161">
        <f t="shared" ref="C6:AC6" si="8">SUM(C3:C5)</f>
        <v>1000</v>
      </c>
      <c r="D6" s="161">
        <f t="shared" si="8"/>
        <v>120</v>
      </c>
      <c r="E6" s="161">
        <f t="shared" si="8"/>
        <v>1000</v>
      </c>
      <c r="F6" s="161">
        <f t="shared" si="8"/>
        <v>80</v>
      </c>
      <c r="G6" s="161">
        <f t="shared" si="8"/>
        <v>0</v>
      </c>
      <c r="H6" s="161">
        <f t="shared" si="8"/>
        <v>0</v>
      </c>
      <c r="I6" s="161">
        <f t="shared" si="8"/>
        <v>0</v>
      </c>
      <c r="J6" s="161">
        <f t="shared" si="8"/>
        <v>0</v>
      </c>
      <c r="K6" s="161">
        <f t="shared" si="8"/>
        <v>0</v>
      </c>
      <c r="L6" s="161">
        <f t="shared" si="8"/>
        <v>0</v>
      </c>
      <c r="M6" s="161">
        <f t="shared" si="8"/>
        <v>0</v>
      </c>
      <c r="N6" s="161">
        <f t="shared" si="8"/>
        <v>0</v>
      </c>
      <c r="O6" s="161">
        <f t="shared" si="8"/>
        <v>0</v>
      </c>
      <c r="P6" s="161">
        <f t="shared" si="8"/>
        <v>0</v>
      </c>
      <c r="Q6" s="161">
        <f t="shared" si="8"/>
        <v>0</v>
      </c>
      <c r="R6" s="161">
        <f t="shared" si="8"/>
        <v>0</v>
      </c>
      <c r="S6" s="161">
        <f t="shared" si="8"/>
        <v>0</v>
      </c>
      <c r="T6" s="161">
        <f t="shared" si="8"/>
        <v>0</v>
      </c>
      <c r="U6" s="161">
        <f t="shared" si="8"/>
        <v>0</v>
      </c>
      <c r="V6" s="161">
        <f t="shared" si="8"/>
        <v>0</v>
      </c>
      <c r="W6" s="161">
        <f t="shared" si="8"/>
        <v>0</v>
      </c>
      <c r="X6" s="161">
        <f t="shared" si="8"/>
        <v>0</v>
      </c>
      <c r="Y6" s="161">
        <f t="shared" si="8"/>
        <v>0</v>
      </c>
      <c r="Z6" s="161">
        <f t="shared" si="8"/>
        <v>0</v>
      </c>
      <c r="AA6" s="161">
        <f t="shared" si="8"/>
        <v>0</v>
      </c>
      <c r="AB6" s="161">
        <f t="shared" si="8"/>
        <v>0</v>
      </c>
      <c r="AC6" s="161">
        <f t="shared" si="8"/>
        <v>0</v>
      </c>
      <c r="AD6" s="161"/>
      <c r="AE6" s="161">
        <f t="shared" ref="AE6:BJ6" si="9">SUM(AE3:AE5)</f>
        <v>0</v>
      </c>
      <c r="AF6" s="161">
        <f t="shared" si="9"/>
        <v>0</v>
      </c>
      <c r="AG6" s="161">
        <f t="shared" si="9"/>
        <v>600</v>
      </c>
      <c r="AH6" s="161">
        <f t="shared" si="9"/>
        <v>0</v>
      </c>
      <c r="AI6" s="161">
        <f t="shared" si="9"/>
        <v>0</v>
      </c>
      <c r="AJ6" s="340">
        <f t="shared" si="9"/>
        <v>0</v>
      </c>
      <c r="AK6" s="161">
        <f t="shared" si="9"/>
        <v>0</v>
      </c>
      <c r="AL6" s="161">
        <f t="shared" si="9"/>
        <v>0</v>
      </c>
      <c r="AM6" s="161">
        <f t="shared" si="9"/>
        <v>0</v>
      </c>
      <c r="AN6" s="161">
        <f t="shared" si="9"/>
        <v>0</v>
      </c>
      <c r="AO6" s="161">
        <f t="shared" si="9"/>
        <v>0</v>
      </c>
      <c r="AP6" s="161">
        <f t="shared" si="9"/>
        <v>0</v>
      </c>
      <c r="AQ6" s="161">
        <f t="shared" si="9"/>
        <v>0</v>
      </c>
      <c r="AR6" s="161">
        <f t="shared" si="9"/>
        <v>600</v>
      </c>
      <c r="AS6" s="161">
        <f t="shared" si="9"/>
        <v>720</v>
      </c>
      <c r="AT6" s="341">
        <f t="shared" si="9"/>
        <v>0</v>
      </c>
      <c r="AU6" s="341">
        <f t="shared" si="9"/>
        <v>720</v>
      </c>
      <c r="AV6" s="341">
        <f t="shared" si="9"/>
        <v>0</v>
      </c>
      <c r="AW6" s="341">
        <f t="shared" si="9"/>
        <v>0</v>
      </c>
      <c r="AX6" s="161">
        <f t="shared" si="9"/>
        <v>1440</v>
      </c>
      <c r="AY6" s="161">
        <f t="shared" si="9"/>
        <v>0</v>
      </c>
      <c r="AZ6" s="341">
        <f t="shared" si="9"/>
        <v>0</v>
      </c>
      <c r="BA6" s="161">
        <f t="shared" si="9"/>
        <v>420</v>
      </c>
      <c r="BB6" s="161">
        <f t="shared" si="9"/>
        <v>420</v>
      </c>
      <c r="BC6" s="161">
        <f t="shared" si="9"/>
        <v>0</v>
      </c>
      <c r="BD6" s="161">
        <f t="shared" si="9"/>
        <v>0</v>
      </c>
      <c r="BE6" s="161">
        <f t="shared" si="9"/>
        <v>0</v>
      </c>
      <c r="BF6" s="161">
        <f t="shared" si="9"/>
        <v>0</v>
      </c>
      <c r="BG6" s="161">
        <f t="shared" si="9"/>
        <v>0</v>
      </c>
      <c r="BH6" s="161">
        <f t="shared" si="9"/>
        <v>0</v>
      </c>
      <c r="BI6" s="161">
        <f t="shared" si="9"/>
        <v>0</v>
      </c>
      <c r="BJ6" s="161">
        <f t="shared" si="9"/>
        <v>0</v>
      </c>
      <c r="BK6" s="161"/>
      <c r="BL6" s="161"/>
      <c r="BM6" s="161">
        <f t="shared" ref="BM6:BV6" si="10">SUM(BM3:BM5)</f>
        <v>0</v>
      </c>
      <c r="BN6" s="161">
        <f t="shared" si="10"/>
        <v>50</v>
      </c>
      <c r="BO6" s="161">
        <f t="shared" si="10"/>
        <v>0</v>
      </c>
      <c r="BP6" s="161">
        <f t="shared" si="10"/>
        <v>0</v>
      </c>
      <c r="BQ6" s="161">
        <f t="shared" si="10"/>
        <v>0</v>
      </c>
      <c r="BR6" s="161">
        <f t="shared" si="10"/>
        <v>0</v>
      </c>
      <c r="BS6" s="161">
        <f t="shared" si="10"/>
        <v>0</v>
      </c>
      <c r="BT6" s="161">
        <f t="shared" si="10"/>
        <v>0</v>
      </c>
      <c r="BU6" s="161">
        <f t="shared" si="10"/>
        <v>4510</v>
      </c>
      <c r="BV6" s="161">
        <f t="shared" si="10"/>
        <v>200</v>
      </c>
      <c r="BW6" s="341"/>
    </row>
    <row r="7" spans="1:75" ht="11.25" customHeight="1"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7"/>
      <c r="BV7" s="7"/>
      <c r="BW7" s="2"/>
    </row>
    <row r="8" spans="1:75" ht="11.25" customHeight="1">
      <c r="C8" s="133"/>
      <c r="D8" s="133"/>
      <c r="E8" s="2"/>
      <c r="F8" s="2"/>
      <c r="G8" s="2"/>
      <c r="H8" s="2"/>
      <c r="I8" s="2"/>
      <c r="J8" s="168" t="s">
        <v>412</v>
      </c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2"/>
      <c r="AD8" s="2"/>
      <c r="AE8" s="17" t="s">
        <v>506</v>
      </c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159" t="s">
        <v>181</v>
      </c>
      <c r="AT8" s="2"/>
      <c r="AU8" s="2"/>
      <c r="AV8" s="2"/>
      <c r="AW8" s="2"/>
      <c r="AX8" s="2"/>
      <c r="AY8" s="159" t="s">
        <v>193</v>
      </c>
      <c r="AZ8" s="2"/>
      <c r="BA8" s="2"/>
      <c r="BB8" s="2"/>
      <c r="BC8" s="159" t="s">
        <v>206</v>
      </c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 t="s">
        <v>474</v>
      </c>
      <c r="BP8" s="2"/>
      <c r="BQ8" s="2"/>
      <c r="BR8" s="2"/>
      <c r="BS8" s="2"/>
      <c r="BT8" s="2"/>
      <c r="BU8" s="7"/>
      <c r="BV8" s="7"/>
      <c r="BW8" s="2"/>
    </row>
    <row r="9" spans="1:75" ht="11.25" customHeight="1">
      <c r="C9" s="133"/>
      <c r="D9" s="133"/>
      <c r="E9" s="2"/>
      <c r="F9" s="2"/>
      <c r="G9" s="2"/>
      <c r="H9" s="2"/>
      <c r="I9" s="2"/>
      <c r="J9" s="4"/>
      <c r="K9" s="168" t="s">
        <v>413</v>
      </c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2"/>
      <c r="AD9" s="2"/>
      <c r="AE9" s="2"/>
      <c r="AF9" s="168" t="s">
        <v>176</v>
      </c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60" t="s">
        <v>184</v>
      </c>
      <c r="AU9" s="2"/>
      <c r="AV9" s="2"/>
      <c r="AW9" s="2"/>
      <c r="AX9" s="2"/>
      <c r="AY9" s="2"/>
      <c r="AZ9" s="259" t="s">
        <v>194</v>
      </c>
      <c r="BA9" s="2"/>
      <c r="BB9" s="2"/>
      <c r="BC9" s="2"/>
      <c r="BD9" s="180" t="s">
        <v>209</v>
      </c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 t="s">
        <v>475</v>
      </c>
      <c r="BQ9" s="2"/>
      <c r="BR9" s="2"/>
      <c r="BS9" s="2"/>
      <c r="BT9" s="2"/>
      <c r="BU9" s="7"/>
      <c r="BV9" s="7"/>
      <c r="BW9" s="2"/>
    </row>
    <row r="10" spans="1:75" ht="11.25" customHeight="1">
      <c r="C10" s="133"/>
      <c r="D10" s="133"/>
      <c r="E10" s="2"/>
      <c r="F10" s="2"/>
      <c r="G10" s="2"/>
      <c r="H10" s="2"/>
      <c r="I10" s="2"/>
      <c r="J10" s="4"/>
      <c r="K10" s="4"/>
      <c r="L10" s="168" t="s">
        <v>414</v>
      </c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2"/>
      <c r="AD10" s="2"/>
      <c r="AE10" s="2"/>
      <c r="AF10" s="2"/>
      <c r="AG10" s="17" t="s">
        <v>423</v>
      </c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4" t="s">
        <v>182</v>
      </c>
      <c r="AV10" s="2"/>
      <c r="AW10" s="2"/>
      <c r="AX10" s="2"/>
      <c r="AY10" s="2"/>
      <c r="AZ10" s="2"/>
      <c r="BA10" s="159" t="s">
        <v>195</v>
      </c>
      <c r="BB10" s="2"/>
      <c r="BC10" s="2"/>
      <c r="BD10" s="2"/>
      <c r="BE10" s="159" t="s">
        <v>210</v>
      </c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 t="s">
        <v>31</v>
      </c>
      <c r="BR10" s="2"/>
      <c r="BS10" s="2"/>
      <c r="BT10" s="2"/>
      <c r="BU10" s="7"/>
      <c r="BV10" s="7"/>
      <c r="BW10" s="2"/>
    </row>
    <row r="11" spans="1:75" ht="11.25" customHeight="1">
      <c r="C11" s="133"/>
      <c r="D11" s="133"/>
      <c r="E11" s="2"/>
      <c r="F11" s="2"/>
      <c r="G11" s="2"/>
      <c r="H11" s="2"/>
      <c r="I11" s="2"/>
      <c r="J11" s="4"/>
      <c r="K11" s="4"/>
      <c r="L11" s="4"/>
      <c r="M11" s="182" t="s">
        <v>415</v>
      </c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2"/>
      <c r="AD11" s="2"/>
      <c r="AE11" s="2"/>
      <c r="AF11" s="2"/>
      <c r="AG11" s="2"/>
      <c r="AH11" s="116" t="s">
        <v>424</v>
      </c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60" t="s">
        <v>183</v>
      </c>
      <c r="AW11" s="2"/>
      <c r="AX11" s="2"/>
      <c r="AY11" s="2"/>
      <c r="AZ11" s="2"/>
      <c r="BA11" s="2"/>
      <c r="BB11" s="2"/>
      <c r="BC11" s="2"/>
      <c r="BD11" s="2"/>
      <c r="BE11" s="2"/>
      <c r="BF11" s="180" t="s">
        <v>212</v>
      </c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 t="s">
        <v>476</v>
      </c>
      <c r="BS11" s="2"/>
      <c r="BT11" s="2"/>
      <c r="BU11" s="7"/>
      <c r="BV11" s="7"/>
      <c r="BW11" s="2"/>
    </row>
    <row r="12" spans="1:75" ht="11.25" customHeight="1">
      <c r="C12" s="133"/>
      <c r="D12" s="133"/>
      <c r="E12" s="2"/>
      <c r="F12" s="2"/>
      <c r="G12" s="2"/>
      <c r="H12" s="2"/>
      <c r="I12" s="2"/>
      <c r="J12" s="4"/>
      <c r="K12" s="4"/>
      <c r="L12" s="4"/>
      <c r="M12" s="4"/>
      <c r="N12" s="159" t="s">
        <v>416</v>
      </c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2"/>
      <c r="AD12" s="2"/>
      <c r="AE12" s="2"/>
      <c r="AF12" s="2"/>
      <c r="AG12" s="2"/>
      <c r="AH12" s="2"/>
      <c r="AI12" s="17" t="s">
        <v>425</v>
      </c>
      <c r="AJ12" s="2"/>
      <c r="AK12" s="2"/>
      <c r="AL12" s="2"/>
      <c r="AM12" s="2"/>
      <c r="AN12" s="2"/>
      <c r="AO12" s="2"/>
      <c r="AP12" s="2"/>
      <c r="AQ12" s="2"/>
      <c r="AR12" s="2"/>
      <c r="AS12" s="7">
        <v>300</v>
      </c>
      <c r="AT12" s="2"/>
      <c r="AU12" s="2"/>
      <c r="AV12" s="2"/>
      <c r="AW12" s="259" t="s">
        <v>190</v>
      </c>
      <c r="AX12" s="2"/>
      <c r="AY12" s="2"/>
      <c r="AZ12" s="2"/>
      <c r="BA12" s="2"/>
      <c r="BB12" s="2"/>
      <c r="BC12" s="2"/>
      <c r="BD12" s="2"/>
      <c r="BE12" s="2"/>
      <c r="BF12" s="2"/>
      <c r="BG12" s="159" t="s">
        <v>213</v>
      </c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 t="s">
        <v>59</v>
      </c>
      <c r="BT12" s="2"/>
      <c r="BU12" s="7"/>
      <c r="BV12" s="7"/>
    </row>
    <row r="13" spans="1:75" ht="11.25" customHeight="1">
      <c r="C13" s="133"/>
      <c r="D13" s="133"/>
      <c r="E13" s="2"/>
      <c r="F13" s="2"/>
      <c r="G13" s="2"/>
      <c r="H13" s="2"/>
      <c r="I13" s="2"/>
      <c r="J13" s="4"/>
      <c r="K13" s="4"/>
      <c r="L13" s="54"/>
      <c r="M13" s="4"/>
      <c r="N13" s="4"/>
      <c r="O13" s="159" t="s">
        <v>469</v>
      </c>
      <c r="P13" s="4"/>
      <c r="Q13" s="182"/>
      <c r="R13" s="182"/>
      <c r="S13" s="182"/>
      <c r="T13" s="4"/>
      <c r="U13" s="4"/>
      <c r="V13" s="4"/>
      <c r="W13" s="4"/>
      <c r="X13" s="4"/>
      <c r="Y13" s="4"/>
      <c r="Z13" s="4"/>
      <c r="AA13" s="4"/>
      <c r="AB13" s="4"/>
      <c r="AC13" s="2"/>
      <c r="AD13" s="2"/>
      <c r="AE13" s="2"/>
      <c r="AF13" s="2"/>
      <c r="AG13" s="2"/>
      <c r="AH13" s="2"/>
      <c r="AI13" s="2"/>
      <c r="AJ13" s="258" t="s">
        <v>426</v>
      </c>
      <c r="AK13" s="116"/>
      <c r="AL13" s="116"/>
      <c r="AM13" s="116"/>
      <c r="AN13" s="116"/>
      <c r="AO13" s="116"/>
      <c r="AP13" s="116"/>
      <c r="AQ13" s="116"/>
      <c r="AR13" s="2"/>
      <c r="AS13" s="223" t="s">
        <v>507</v>
      </c>
      <c r="AT13" s="2"/>
      <c r="AU13" s="2"/>
      <c r="AV13" s="2"/>
      <c r="AW13" s="2"/>
      <c r="AX13" s="2"/>
      <c r="AY13" s="2"/>
      <c r="AZ13" s="2"/>
      <c r="BA13" s="159" t="s">
        <v>201</v>
      </c>
      <c r="BB13" s="2"/>
      <c r="BC13" s="2"/>
      <c r="BD13" s="2"/>
      <c r="BE13" s="2"/>
      <c r="BF13" s="2"/>
      <c r="BG13" s="2"/>
      <c r="BH13" s="180" t="s">
        <v>214</v>
      </c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7"/>
      <c r="BV13" s="7"/>
    </row>
    <row r="14" spans="1:75">
      <c r="C14" s="78"/>
      <c r="D14" s="78"/>
      <c r="E14" s="2"/>
      <c r="F14" s="2"/>
      <c r="G14" s="2"/>
      <c r="H14" s="2"/>
      <c r="I14" s="2"/>
      <c r="J14" s="4"/>
      <c r="K14" s="4"/>
      <c r="L14" s="138"/>
      <c r="M14" s="4"/>
      <c r="N14" s="4"/>
      <c r="O14" s="4"/>
      <c r="P14" s="182" t="s">
        <v>417</v>
      </c>
      <c r="Q14" s="182"/>
      <c r="R14" s="182"/>
      <c r="S14" s="182"/>
      <c r="T14" s="4"/>
      <c r="U14" s="4"/>
      <c r="V14" s="4"/>
      <c r="W14" s="4"/>
      <c r="X14" s="4"/>
      <c r="Y14" s="4"/>
      <c r="Z14" s="4"/>
      <c r="AA14" s="4"/>
      <c r="AB14" s="4"/>
      <c r="AC14" s="2"/>
      <c r="AD14" s="2"/>
      <c r="AE14" s="2"/>
      <c r="AF14" s="2"/>
      <c r="AG14" s="2"/>
      <c r="AH14" s="2"/>
      <c r="AI14" s="2"/>
      <c r="AJ14" s="2"/>
      <c r="AK14" s="167" t="s">
        <v>427</v>
      </c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60" t="s">
        <v>199</v>
      </c>
      <c r="BB14" s="2"/>
      <c r="BC14" s="2"/>
      <c r="BD14" s="2"/>
      <c r="BE14" s="2"/>
      <c r="BF14" s="2"/>
      <c r="BG14" s="2"/>
      <c r="BH14" s="2"/>
      <c r="BI14" s="159" t="s">
        <v>215</v>
      </c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7"/>
      <c r="BV14" s="7"/>
    </row>
    <row r="15" spans="1:75">
      <c r="B15" s="136"/>
      <c r="C15" s="78"/>
      <c r="D15" s="78"/>
      <c r="E15" s="2"/>
      <c r="F15" s="2"/>
      <c r="G15" s="2"/>
      <c r="H15" s="2"/>
      <c r="I15" s="2"/>
      <c r="J15" s="4"/>
      <c r="K15" s="4"/>
      <c r="L15" s="4"/>
      <c r="M15" s="4"/>
      <c r="N15" s="4"/>
      <c r="O15" s="4"/>
      <c r="P15" s="4"/>
      <c r="Q15" s="159" t="s">
        <v>437</v>
      </c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2"/>
      <c r="AD15" s="2"/>
      <c r="AE15" s="2"/>
      <c r="AF15" s="2"/>
      <c r="AG15" s="2"/>
      <c r="AH15" s="2"/>
      <c r="AI15" s="2"/>
      <c r="AJ15" s="2"/>
      <c r="AK15" s="2"/>
      <c r="AL15" s="116" t="s">
        <v>466</v>
      </c>
      <c r="AM15" s="116"/>
      <c r="AN15" s="116"/>
      <c r="AO15" s="116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159" t="s">
        <v>200</v>
      </c>
      <c r="BB15" s="2"/>
      <c r="BC15" s="2"/>
      <c r="BD15" s="2"/>
      <c r="BE15" s="2"/>
      <c r="BF15" s="2"/>
      <c r="BG15" s="2"/>
      <c r="BH15" s="2"/>
      <c r="BI15" s="2"/>
      <c r="BJ15" s="180" t="s">
        <v>283</v>
      </c>
      <c r="BK15" s="180"/>
      <c r="BL15" s="180"/>
      <c r="BM15" s="2"/>
      <c r="BN15" s="2"/>
      <c r="BO15" s="2"/>
      <c r="BP15" s="2"/>
      <c r="BQ15" s="2"/>
      <c r="BR15" s="2"/>
      <c r="BS15" s="2"/>
      <c r="BT15" s="2"/>
      <c r="BU15" s="7"/>
      <c r="BV15" s="7"/>
    </row>
    <row r="16" spans="1:75">
      <c r="B16" s="137"/>
      <c r="C16" s="78"/>
      <c r="D16" s="78"/>
      <c r="E16" s="2"/>
      <c r="F16" s="2"/>
      <c r="G16" s="2"/>
      <c r="H16" s="2"/>
      <c r="I16" s="2"/>
      <c r="J16" s="4"/>
      <c r="K16" s="4"/>
      <c r="L16" s="4"/>
      <c r="M16" s="4"/>
      <c r="N16" s="4"/>
      <c r="O16" s="4"/>
      <c r="P16" s="4"/>
      <c r="Q16" s="4"/>
      <c r="R16" s="181" t="s">
        <v>438</v>
      </c>
      <c r="S16" s="182"/>
      <c r="T16" s="4"/>
      <c r="U16" s="4"/>
      <c r="V16" s="4"/>
      <c r="W16" s="4"/>
      <c r="X16" s="4"/>
      <c r="Y16" s="4"/>
      <c r="Z16" s="4"/>
      <c r="AA16" s="4"/>
      <c r="AB16" s="4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167" t="s">
        <v>467</v>
      </c>
      <c r="AN16" s="2"/>
      <c r="AO16" s="167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180" t="s">
        <v>202</v>
      </c>
      <c r="BB16" s="2"/>
      <c r="BC16" s="2"/>
      <c r="BD16" s="2"/>
      <c r="BE16" s="2"/>
      <c r="BF16" s="2"/>
      <c r="BG16" s="2"/>
      <c r="BH16" s="2"/>
      <c r="BI16" s="2"/>
      <c r="BJ16" s="2"/>
      <c r="BK16" s="159" t="s">
        <v>455</v>
      </c>
      <c r="BL16" s="159"/>
      <c r="BM16" s="2"/>
      <c r="BN16" s="2"/>
      <c r="BO16" s="2"/>
      <c r="BP16" s="2"/>
      <c r="BQ16" s="2"/>
      <c r="BR16" s="2"/>
      <c r="BS16" s="2"/>
      <c r="BT16" s="2"/>
      <c r="BU16" s="7"/>
      <c r="BV16" s="7"/>
    </row>
    <row r="17" spans="3:74">
      <c r="C17" s="78"/>
      <c r="D17" s="78"/>
      <c r="E17" s="83"/>
      <c r="F17" s="83"/>
      <c r="G17" s="83"/>
      <c r="H17" s="83"/>
      <c r="I17" s="2"/>
      <c r="J17" s="83"/>
      <c r="K17" s="83"/>
      <c r="L17" s="83"/>
      <c r="M17" s="83"/>
      <c r="N17" s="4"/>
      <c r="O17" s="4"/>
      <c r="P17" s="4"/>
      <c r="Q17" s="4"/>
      <c r="R17" s="4"/>
      <c r="S17" s="159" t="s">
        <v>463</v>
      </c>
      <c r="T17" s="4"/>
      <c r="U17" s="4"/>
      <c r="V17" s="4"/>
      <c r="W17" s="4"/>
      <c r="X17" s="4"/>
      <c r="Y17" s="4"/>
      <c r="Z17" s="4"/>
      <c r="AA17" s="4"/>
      <c r="AB17" s="4"/>
      <c r="AC17" s="2"/>
      <c r="AD17" s="2"/>
      <c r="AE17" s="2"/>
      <c r="AF17" s="2"/>
      <c r="AG17" s="83"/>
      <c r="AH17" s="83"/>
      <c r="AI17" s="83"/>
      <c r="AJ17" s="83"/>
      <c r="AK17" s="83"/>
      <c r="AL17" s="83"/>
      <c r="AM17" s="83"/>
      <c r="AN17" s="116" t="s">
        <v>428</v>
      </c>
      <c r="AO17" s="116"/>
      <c r="AP17" s="83"/>
      <c r="AQ17" s="83"/>
      <c r="AR17" s="83"/>
      <c r="AS17" s="83"/>
      <c r="AT17" s="83"/>
      <c r="AU17" s="83"/>
      <c r="AV17" s="83"/>
      <c r="AW17" s="83"/>
      <c r="AX17" s="83"/>
      <c r="AY17" s="83"/>
      <c r="AZ17" s="83"/>
      <c r="BA17" s="185" t="s">
        <v>249</v>
      </c>
      <c r="BB17" s="83"/>
      <c r="BC17" s="83"/>
      <c r="BD17" s="83"/>
      <c r="BE17" s="83"/>
      <c r="BF17" s="83"/>
      <c r="BG17" s="83"/>
      <c r="BH17" s="83"/>
      <c r="BI17" s="83"/>
      <c r="BJ17" s="83"/>
      <c r="BK17" s="83"/>
      <c r="BL17" s="182" t="s">
        <v>454</v>
      </c>
      <c r="BM17" s="83"/>
      <c r="BN17" s="83"/>
      <c r="BO17" s="83"/>
      <c r="BP17" s="83"/>
      <c r="BQ17" s="83"/>
      <c r="BR17" s="83"/>
      <c r="BS17" s="83"/>
      <c r="BT17" s="83"/>
      <c r="BU17" s="7"/>
      <c r="BV17" s="7"/>
    </row>
    <row r="18" spans="3:74">
      <c r="C18" s="78"/>
      <c r="D18" s="78"/>
      <c r="J18" s="83"/>
      <c r="K18" s="83"/>
      <c r="L18" s="83"/>
      <c r="M18" s="83"/>
      <c r="N18" s="83"/>
      <c r="O18" s="83"/>
      <c r="P18" s="4"/>
      <c r="Q18" s="4"/>
      <c r="R18" s="4"/>
      <c r="S18" s="4"/>
      <c r="T18" s="182" t="s">
        <v>470</v>
      </c>
      <c r="U18" s="4"/>
      <c r="V18" s="4"/>
      <c r="W18" s="4"/>
      <c r="X18" s="4"/>
      <c r="Y18" s="4"/>
      <c r="Z18" s="4"/>
      <c r="AA18" s="4"/>
      <c r="AB18" s="4"/>
      <c r="AC18" s="2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2"/>
      <c r="AO18" s="167" t="s">
        <v>429</v>
      </c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186" t="s">
        <v>250</v>
      </c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7"/>
      <c r="BV18" s="7"/>
    </row>
    <row r="19" spans="3:74">
      <c r="C19" s="78"/>
      <c r="D19" s="78"/>
      <c r="L19" s="83">
        <v>300</v>
      </c>
      <c r="M19" s="83"/>
      <c r="N19" s="83"/>
      <c r="O19" s="83"/>
      <c r="P19" s="4"/>
      <c r="Q19" s="4"/>
      <c r="R19" s="4"/>
      <c r="S19" s="4"/>
      <c r="T19" s="4"/>
      <c r="U19" s="182" t="s">
        <v>418</v>
      </c>
      <c r="V19" s="4"/>
      <c r="W19" s="4"/>
      <c r="X19" s="4"/>
      <c r="Y19" s="4"/>
      <c r="Z19" s="4"/>
      <c r="AA19" s="4"/>
      <c r="AB19" s="4"/>
      <c r="AC19" s="2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185" t="s">
        <v>251</v>
      </c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7"/>
      <c r="BV19" s="7"/>
    </row>
    <row r="20" spans="3:74" ht="20.25">
      <c r="C20" s="78"/>
      <c r="D20" s="78"/>
      <c r="L20" s="354" t="s">
        <v>507</v>
      </c>
      <c r="M20" s="83"/>
      <c r="N20" s="83"/>
      <c r="O20" s="83"/>
      <c r="P20" s="83"/>
      <c r="Q20" s="83"/>
      <c r="R20" s="83"/>
      <c r="S20" s="83"/>
      <c r="T20" s="4"/>
      <c r="U20" s="4"/>
      <c r="V20" s="159" t="s">
        <v>419</v>
      </c>
      <c r="W20" s="4"/>
      <c r="X20" s="4"/>
      <c r="Y20" s="4"/>
      <c r="Z20" s="4"/>
      <c r="AA20" s="4"/>
      <c r="AB20" s="4"/>
      <c r="AC20" s="83"/>
      <c r="AD20" s="83"/>
      <c r="AE20" s="83"/>
      <c r="AF20" s="83"/>
      <c r="AG20" s="83"/>
      <c r="AH20" s="83"/>
      <c r="AI20" s="83"/>
      <c r="AJ20" s="83"/>
      <c r="AK20" s="83"/>
      <c r="AL20" s="83"/>
      <c r="AM20" s="83"/>
      <c r="AN20" s="83"/>
      <c r="AO20" s="83"/>
      <c r="AP20" s="83"/>
      <c r="AQ20" s="83"/>
      <c r="AR20" s="83"/>
      <c r="AS20" s="83"/>
      <c r="AT20" s="83"/>
      <c r="AU20" s="83"/>
      <c r="AV20" s="83"/>
      <c r="AW20" s="83"/>
      <c r="AX20" s="83"/>
      <c r="AY20" s="83"/>
      <c r="AZ20" s="83"/>
      <c r="BA20" s="332" t="s">
        <v>492</v>
      </c>
      <c r="BB20" s="83"/>
      <c r="BC20" s="83"/>
      <c r="BD20" s="83"/>
      <c r="BE20" s="83"/>
      <c r="BF20" s="83"/>
      <c r="BG20" s="83"/>
      <c r="BH20" s="83"/>
      <c r="BI20" s="83"/>
      <c r="BJ20" s="83"/>
      <c r="BK20" s="83"/>
      <c r="BL20" s="83"/>
      <c r="BM20" s="83"/>
      <c r="BN20" s="83"/>
      <c r="BO20" s="83"/>
      <c r="BP20" s="83"/>
      <c r="BQ20" s="83"/>
      <c r="BR20" s="83"/>
      <c r="BS20" s="83"/>
      <c r="BT20" s="83"/>
      <c r="BU20" s="7"/>
      <c r="BV20" s="7"/>
    </row>
    <row r="21" spans="3:74">
      <c r="C21" s="78"/>
      <c r="D21" s="78"/>
      <c r="L21" s="83"/>
      <c r="M21" s="83"/>
      <c r="N21" s="83"/>
      <c r="O21" s="83"/>
      <c r="P21" s="83"/>
      <c r="Q21" s="83"/>
      <c r="R21" s="83"/>
      <c r="S21" s="83"/>
      <c r="T21" s="4"/>
      <c r="U21" s="4"/>
      <c r="V21" s="4"/>
      <c r="W21" s="181" t="s">
        <v>420</v>
      </c>
      <c r="X21" s="4"/>
      <c r="Y21" s="4"/>
      <c r="Z21" s="4"/>
      <c r="AA21" s="83"/>
      <c r="AB21" s="83"/>
      <c r="AC21" s="83"/>
      <c r="AD21" s="83"/>
      <c r="AE21" s="83"/>
      <c r="AF21" s="83"/>
      <c r="AG21" s="83"/>
      <c r="AH21" s="83"/>
      <c r="AI21" s="83"/>
      <c r="AJ21" s="83"/>
      <c r="AK21" s="83"/>
      <c r="AL21" s="83"/>
      <c r="AM21" s="83"/>
      <c r="AN21" s="83"/>
      <c r="AO21" s="83"/>
      <c r="AP21" s="83"/>
      <c r="AQ21" s="83"/>
      <c r="AR21" s="83"/>
      <c r="AS21" s="83"/>
      <c r="AT21" s="83"/>
      <c r="AU21" s="83"/>
      <c r="AV21" s="83"/>
      <c r="AW21" s="83"/>
      <c r="AX21" s="83"/>
      <c r="AY21" s="83"/>
      <c r="AZ21" s="83"/>
      <c r="BA21" s="83"/>
      <c r="BB21" s="83"/>
      <c r="BC21" s="83"/>
      <c r="BD21" s="83"/>
      <c r="BE21" s="83"/>
      <c r="BF21" s="83"/>
      <c r="BG21" s="83"/>
      <c r="BH21" s="83"/>
      <c r="BI21" s="83"/>
      <c r="BJ21" s="83"/>
      <c r="BK21" s="83"/>
      <c r="BL21" s="83"/>
      <c r="BM21" s="83"/>
      <c r="BN21" s="83"/>
      <c r="BO21" s="83"/>
      <c r="BP21" s="83"/>
      <c r="BQ21" s="83"/>
      <c r="BR21" s="83"/>
      <c r="BS21" s="83"/>
      <c r="BT21" s="83"/>
      <c r="BU21" s="7"/>
      <c r="BV21" s="7"/>
    </row>
    <row r="22" spans="3:74">
      <c r="L22" s="83"/>
      <c r="M22" s="83"/>
      <c r="N22" s="83"/>
      <c r="O22" s="83"/>
      <c r="P22" s="83"/>
      <c r="Q22" s="83"/>
      <c r="R22" s="83"/>
      <c r="S22" s="83"/>
      <c r="T22" s="4"/>
      <c r="U22" s="4"/>
      <c r="V22" s="4"/>
      <c r="W22" s="4"/>
      <c r="X22" s="182" t="s">
        <v>421</v>
      </c>
      <c r="Y22" s="83"/>
      <c r="Z22" s="83"/>
      <c r="AA22" s="83"/>
      <c r="AB22" s="83"/>
      <c r="AC22" s="83"/>
      <c r="AD22" s="83"/>
      <c r="AE22" s="83"/>
      <c r="AF22" s="83"/>
      <c r="AG22" s="83"/>
      <c r="AH22" s="83"/>
      <c r="AI22" s="83"/>
      <c r="AJ22" s="83"/>
      <c r="AK22" s="83"/>
      <c r="AL22" s="83"/>
      <c r="AM22" s="83"/>
      <c r="AN22" s="83"/>
      <c r="AO22" s="83"/>
      <c r="AP22" s="83"/>
      <c r="AQ22" s="83"/>
      <c r="AR22" s="83"/>
      <c r="AS22" s="83"/>
      <c r="AT22" s="83"/>
      <c r="AU22" s="83"/>
      <c r="AV22" s="83"/>
      <c r="AW22" s="83"/>
      <c r="AX22" s="83"/>
      <c r="AY22" s="83"/>
      <c r="AZ22" s="83"/>
      <c r="BA22" s="83"/>
      <c r="BB22" s="83"/>
      <c r="BC22" s="83"/>
      <c r="BD22" s="83"/>
      <c r="BE22" s="83"/>
      <c r="BF22" s="83"/>
      <c r="BG22" s="83"/>
      <c r="BH22" s="83"/>
      <c r="BI22" s="83"/>
      <c r="BJ22" s="83"/>
      <c r="BK22" s="83"/>
      <c r="BL22" s="83"/>
      <c r="BM22" s="83"/>
      <c r="BN22" s="83"/>
      <c r="BO22" s="83"/>
      <c r="BP22" s="83"/>
      <c r="BQ22" s="83"/>
      <c r="BR22" s="83"/>
      <c r="BS22" s="83"/>
      <c r="BT22" s="83"/>
    </row>
    <row r="23" spans="3:74">
      <c r="K23" s="3"/>
      <c r="L23" s="83"/>
      <c r="M23" s="83"/>
      <c r="N23" s="83"/>
      <c r="O23" s="83"/>
      <c r="P23" s="83"/>
      <c r="Q23" s="83"/>
      <c r="R23" s="83"/>
      <c r="S23" s="83"/>
      <c r="T23" s="83"/>
      <c r="U23" s="83"/>
      <c r="V23" s="83"/>
      <c r="W23" s="83"/>
      <c r="X23" s="83"/>
      <c r="Y23" s="159" t="s">
        <v>280</v>
      </c>
      <c r="Z23" s="83"/>
      <c r="AA23" s="83"/>
      <c r="AB23" s="83"/>
      <c r="AC23" s="83"/>
      <c r="AD23" s="83"/>
      <c r="AE23" s="83"/>
      <c r="AF23" s="83"/>
      <c r="AG23" s="83"/>
      <c r="AH23" s="83"/>
      <c r="AI23" s="83"/>
      <c r="AJ23" s="83"/>
      <c r="AK23" s="83"/>
      <c r="AL23" s="83"/>
      <c r="AM23" s="83"/>
      <c r="AN23" s="83"/>
      <c r="AO23" s="83"/>
      <c r="AP23" s="83"/>
      <c r="AQ23" s="83"/>
      <c r="AR23" s="83"/>
      <c r="AS23" s="83"/>
      <c r="AT23" s="83"/>
      <c r="AU23" s="83"/>
      <c r="AV23" s="83"/>
      <c r="AW23" s="83"/>
      <c r="AX23" s="83"/>
      <c r="AY23" s="83"/>
      <c r="AZ23" s="83"/>
      <c r="BA23" s="83"/>
      <c r="BB23" s="83"/>
      <c r="BC23" s="83"/>
      <c r="BD23" s="83"/>
      <c r="BE23" s="83"/>
      <c r="BF23" s="83"/>
      <c r="BG23" s="83"/>
      <c r="BH23" s="83"/>
      <c r="BI23" s="83"/>
      <c r="BJ23" s="83"/>
      <c r="BK23" s="83"/>
      <c r="BL23" s="83"/>
      <c r="BM23" s="83"/>
      <c r="BN23" s="83"/>
      <c r="BO23" s="83"/>
      <c r="BP23" s="83"/>
      <c r="BQ23" s="83"/>
      <c r="BR23" s="83"/>
      <c r="BS23" s="83"/>
      <c r="BT23" s="83"/>
    </row>
    <row r="24" spans="3:74">
      <c r="K24" s="3"/>
      <c r="L24" s="83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83"/>
      <c r="X24" s="83"/>
      <c r="Y24" s="83"/>
      <c r="Z24" s="182" t="s">
        <v>422</v>
      </c>
      <c r="AA24" s="83"/>
      <c r="AB24" s="83"/>
      <c r="AC24" s="83"/>
      <c r="AD24" s="83"/>
      <c r="AE24" s="83"/>
      <c r="AF24" s="83"/>
      <c r="AG24" s="83"/>
      <c r="AH24" s="83"/>
      <c r="AI24" s="83"/>
      <c r="AJ24" s="83"/>
      <c r="AK24" s="83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83"/>
      <c r="BI24" s="83"/>
      <c r="BJ24" s="83"/>
      <c r="BK24" s="83"/>
      <c r="BL24" s="83"/>
      <c r="BM24" s="83"/>
      <c r="BN24" s="83"/>
      <c r="BO24" s="83"/>
      <c r="BP24" s="83"/>
      <c r="BQ24" s="83"/>
      <c r="BR24" s="83"/>
      <c r="BS24" s="83"/>
      <c r="BT24" s="83"/>
    </row>
    <row r="25" spans="3:74">
      <c r="K25" s="3"/>
      <c r="L25" s="83"/>
      <c r="M25" s="83"/>
      <c r="N25" s="83"/>
      <c r="O25" s="83"/>
      <c r="P25" s="83"/>
      <c r="Q25" s="83"/>
      <c r="R25" s="83"/>
      <c r="S25" s="83"/>
      <c r="T25" s="83"/>
      <c r="U25" s="83"/>
      <c r="V25" s="83"/>
      <c r="W25" s="83"/>
      <c r="X25" s="83"/>
      <c r="Y25" s="83"/>
      <c r="Z25" s="83"/>
      <c r="AA25" s="83"/>
      <c r="AB25" s="83"/>
      <c r="AC25" s="83"/>
      <c r="AD25" s="83"/>
      <c r="AE25" s="83"/>
      <c r="AF25" s="83"/>
      <c r="AG25" s="83"/>
      <c r="AH25" s="83"/>
      <c r="AI25" s="83"/>
      <c r="AJ25" s="83"/>
      <c r="AK25" s="83"/>
      <c r="AL25" s="83"/>
      <c r="AM25" s="83"/>
      <c r="AN25" s="83"/>
      <c r="AO25" s="83"/>
      <c r="AP25" s="83"/>
      <c r="AQ25" s="83"/>
      <c r="AR25" s="83"/>
      <c r="AS25" s="83"/>
      <c r="AT25" s="83"/>
      <c r="AU25" s="83"/>
      <c r="AV25" s="83"/>
      <c r="AW25" s="83"/>
      <c r="AX25" s="83"/>
      <c r="AY25" s="83"/>
      <c r="AZ25" s="83"/>
      <c r="BA25" s="83"/>
      <c r="BB25" s="83"/>
      <c r="BC25" s="83"/>
      <c r="BD25" s="83"/>
      <c r="BE25" s="83"/>
      <c r="BF25" s="83"/>
      <c r="BG25" s="83"/>
      <c r="BH25" s="83"/>
      <c r="BI25" s="83"/>
      <c r="BJ25" s="83"/>
      <c r="BK25" s="83"/>
      <c r="BL25" s="83"/>
      <c r="BM25" s="83"/>
      <c r="BN25" s="83"/>
      <c r="BO25" s="83"/>
      <c r="BP25" s="83"/>
      <c r="BQ25" s="83"/>
      <c r="BR25" s="83"/>
      <c r="BS25" s="83"/>
      <c r="BT25" s="83"/>
    </row>
    <row r="26" spans="3:74">
      <c r="L26" s="83"/>
      <c r="M26" s="83"/>
      <c r="N26" s="83"/>
      <c r="O26" s="83"/>
      <c r="P26" s="83"/>
      <c r="Q26" s="83"/>
      <c r="R26" s="83"/>
      <c r="S26" s="83"/>
      <c r="T26" s="83"/>
      <c r="U26" s="83"/>
      <c r="V26" s="83"/>
      <c r="W26" s="83"/>
      <c r="X26" s="83"/>
      <c r="Y26" s="83"/>
      <c r="Z26" s="83"/>
      <c r="AA26" s="83"/>
      <c r="AB26" s="83"/>
      <c r="AC26" s="83"/>
      <c r="AD26" s="83"/>
      <c r="AE26" s="83"/>
      <c r="AF26" s="83"/>
      <c r="AG26" s="83"/>
      <c r="AH26" s="83"/>
      <c r="AI26" s="83"/>
      <c r="AJ26" s="83"/>
      <c r="AK26" s="83"/>
      <c r="AL26" s="83"/>
      <c r="AM26" s="83"/>
      <c r="AN26" s="83"/>
      <c r="AO26" s="83"/>
      <c r="AP26" s="83"/>
      <c r="AQ26" s="83"/>
      <c r="AR26" s="83"/>
      <c r="AS26" s="83"/>
      <c r="AT26" s="83"/>
      <c r="AU26" s="83"/>
      <c r="AV26" s="83"/>
      <c r="AW26" s="83"/>
      <c r="AX26" s="83"/>
      <c r="AY26" s="83"/>
      <c r="AZ26" s="83"/>
      <c r="BA26" s="83"/>
      <c r="BB26" s="83"/>
      <c r="BC26" s="83"/>
      <c r="BD26" s="83"/>
      <c r="BE26" s="83"/>
      <c r="BF26" s="83"/>
      <c r="BG26" s="83"/>
      <c r="BH26" s="83"/>
      <c r="BI26" s="83"/>
      <c r="BJ26" s="83"/>
      <c r="BK26" s="83"/>
      <c r="BL26" s="83"/>
      <c r="BM26" s="83"/>
      <c r="BN26" s="83"/>
      <c r="BO26" s="83"/>
      <c r="BP26" s="83"/>
      <c r="BQ26" s="83"/>
      <c r="BR26" s="83"/>
      <c r="BS26" s="83"/>
      <c r="BT26" s="83"/>
    </row>
    <row r="27" spans="3:74">
      <c r="L27" s="83"/>
      <c r="M27" s="83"/>
      <c r="N27" s="83"/>
      <c r="O27" s="83"/>
      <c r="P27" s="83"/>
      <c r="Q27" s="83"/>
      <c r="R27" s="83"/>
      <c r="S27" s="83"/>
      <c r="T27" s="83"/>
      <c r="U27" s="83"/>
      <c r="V27" s="83"/>
      <c r="W27" s="83"/>
      <c r="X27" s="83"/>
      <c r="Y27" s="83"/>
      <c r="Z27" s="83"/>
      <c r="AA27" s="83"/>
      <c r="AB27" s="83"/>
      <c r="AC27" s="83"/>
      <c r="AD27" s="83"/>
      <c r="AE27" s="83"/>
      <c r="AF27" s="83"/>
      <c r="AG27" s="83"/>
      <c r="AH27" s="83"/>
      <c r="AI27" s="83"/>
      <c r="AJ27" s="83"/>
      <c r="AK27" s="83"/>
      <c r="AL27" s="83"/>
      <c r="AM27" s="83"/>
      <c r="AN27" s="83"/>
      <c r="AO27" s="83"/>
      <c r="AP27" s="83"/>
      <c r="AQ27" s="83"/>
      <c r="AR27" s="83"/>
      <c r="AS27" s="83"/>
      <c r="AT27" s="83"/>
      <c r="AU27" s="83"/>
      <c r="AV27" s="83"/>
      <c r="AW27" s="83"/>
      <c r="AX27" s="83"/>
      <c r="AY27" s="83"/>
      <c r="AZ27" s="83"/>
      <c r="BA27" s="83"/>
      <c r="BB27" s="83"/>
      <c r="BC27" s="83"/>
      <c r="BD27" s="83"/>
      <c r="BE27" s="83"/>
      <c r="BF27" s="83"/>
      <c r="BG27" s="83"/>
      <c r="BH27" s="83"/>
      <c r="BI27" s="83"/>
      <c r="BJ27" s="83"/>
      <c r="BK27" s="83"/>
      <c r="BL27" s="83"/>
      <c r="BM27" s="83"/>
      <c r="BN27" s="83"/>
      <c r="BO27" s="83"/>
      <c r="BP27" s="83"/>
      <c r="BQ27" s="83"/>
      <c r="BR27" s="83"/>
      <c r="BS27" s="83"/>
      <c r="BT27" s="83"/>
    </row>
    <row r="28" spans="3:74"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</row>
    <row r="29" spans="3:74"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</row>
    <row r="30" spans="3:74">
      <c r="L30" s="83"/>
      <c r="M30" s="83"/>
      <c r="N30" s="83"/>
      <c r="O30" s="83"/>
      <c r="P30" s="83"/>
      <c r="Q30" s="83"/>
      <c r="R30" s="83"/>
      <c r="S30" s="83"/>
      <c r="T30" s="83"/>
      <c r="U30" s="83"/>
      <c r="V30" s="83"/>
      <c r="W30" s="83"/>
      <c r="X30" s="83"/>
      <c r="Y30" s="83"/>
      <c r="Z30" s="83"/>
      <c r="AA30" s="83"/>
      <c r="AB30" s="83"/>
      <c r="AC30" s="83"/>
      <c r="AD30" s="83"/>
      <c r="AE30" s="83"/>
      <c r="AF30" s="83"/>
      <c r="AG30" s="83"/>
      <c r="AH30" s="83"/>
      <c r="AI30" s="83"/>
      <c r="AJ30" s="83"/>
      <c r="AK30" s="83"/>
      <c r="AL30" s="83"/>
      <c r="AM30" s="83"/>
      <c r="AN30" s="83"/>
      <c r="AO30" s="83"/>
      <c r="AP30" s="83"/>
      <c r="AQ30" s="83"/>
      <c r="AR30" s="83"/>
      <c r="AS30" s="83"/>
      <c r="AT30" s="83"/>
      <c r="AU30" s="83"/>
      <c r="AV30" s="83"/>
      <c r="AW30" s="83"/>
      <c r="AX30" s="83"/>
      <c r="AY30" s="83"/>
      <c r="AZ30" s="83"/>
      <c r="BA30" s="83"/>
      <c r="BB30" s="83"/>
      <c r="BC30" s="83"/>
      <c r="BD30" s="83"/>
      <c r="BE30" s="83"/>
      <c r="BF30" s="83"/>
      <c r="BG30" s="83"/>
      <c r="BH30" s="83"/>
      <c r="BI30" s="83"/>
      <c r="BJ30" s="83"/>
      <c r="BK30" s="83"/>
      <c r="BL30" s="83"/>
      <c r="BM30" s="83"/>
      <c r="BN30" s="83"/>
      <c r="BO30" s="83"/>
      <c r="BP30" s="83"/>
      <c r="BQ30" s="83"/>
      <c r="BR30" s="83"/>
      <c r="BS30" s="83"/>
      <c r="BT30" s="83"/>
    </row>
    <row r="31" spans="3:74">
      <c r="L31" s="83"/>
      <c r="M31" s="83"/>
      <c r="N31" s="83"/>
      <c r="O31" s="83"/>
      <c r="P31" s="83"/>
      <c r="Q31" s="83"/>
      <c r="R31" s="83"/>
      <c r="S31" s="83"/>
      <c r="T31" s="83"/>
      <c r="U31" s="83"/>
      <c r="V31" s="83"/>
      <c r="W31" s="83"/>
      <c r="X31" s="83"/>
      <c r="Y31" s="83"/>
      <c r="Z31" s="83"/>
      <c r="AA31" s="83"/>
      <c r="AB31" s="83"/>
      <c r="AC31" s="83"/>
      <c r="AD31" s="83"/>
      <c r="AE31" s="83"/>
      <c r="AF31" s="83"/>
      <c r="AG31" s="83"/>
      <c r="AH31" s="83"/>
      <c r="AI31" s="83"/>
      <c r="AJ31" s="83"/>
      <c r="AK31" s="83"/>
      <c r="AL31" s="83"/>
      <c r="AM31" s="83"/>
      <c r="AN31" s="83"/>
      <c r="AO31" s="83"/>
      <c r="AP31" s="83"/>
      <c r="AQ31" s="83"/>
      <c r="AR31" s="83"/>
      <c r="AS31" s="83"/>
      <c r="AT31" s="83"/>
      <c r="AU31" s="83"/>
      <c r="AV31" s="83"/>
      <c r="AW31" s="83"/>
      <c r="AX31" s="83"/>
      <c r="AY31" s="83"/>
      <c r="AZ31" s="83"/>
      <c r="BA31" s="83"/>
      <c r="BB31" s="83"/>
      <c r="BC31" s="83"/>
      <c r="BD31" s="83"/>
      <c r="BE31" s="83"/>
      <c r="BF31" s="83"/>
      <c r="BG31" s="83"/>
      <c r="BH31" s="83"/>
      <c r="BI31" s="83"/>
      <c r="BJ31" s="83"/>
      <c r="BK31" s="83"/>
      <c r="BL31" s="83"/>
      <c r="BM31" s="83"/>
      <c r="BN31" s="83"/>
      <c r="BO31" s="83"/>
      <c r="BP31" s="83"/>
      <c r="BQ31" s="83"/>
      <c r="BR31" s="83"/>
      <c r="BS31" s="83"/>
      <c r="BT31" s="83"/>
    </row>
    <row r="32" spans="3:74">
      <c r="L32" s="83"/>
      <c r="M32" s="83"/>
      <c r="N32" s="83"/>
      <c r="O32" s="83"/>
      <c r="P32" s="83"/>
      <c r="Q32" s="83"/>
      <c r="R32" s="83"/>
      <c r="S32" s="83"/>
      <c r="T32" s="83"/>
      <c r="U32" s="83"/>
      <c r="V32" s="83"/>
      <c r="W32" s="83"/>
      <c r="X32" s="83"/>
      <c r="Y32" s="83"/>
      <c r="Z32" s="83"/>
      <c r="AA32" s="83"/>
      <c r="AB32" s="83"/>
      <c r="AC32" s="83"/>
      <c r="AD32" s="83"/>
      <c r="AE32" s="83"/>
      <c r="AF32" s="83"/>
      <c r="AG32" s="83"/>
      <c r="AH32" s="83"/>
      <c r="AI32" s="83"/>
      <c r="AJ32" s="83"/>
      <c r="AK32" s="83"/>
      <c r="AL32" s="83"/>
      <c r="AM32" s="83"/>
      <c r="AN32" s="83"/>
      <c r="AO32" s="83"/>
      <c r="AP32" s="83"/>
      <c r="AQ32" s="83"/>
      <c r="AR32" s="83"/>
      <c r="AS32" s="83"/>
      <c r="AT32" s="83"/>
      <c r="AU32" s="83"/>
      <c r="AV32" s="83"/>
      <c r="AW32" s="83"/>
      <c r="AX32" s="83"/>
      <c r="AY32" s="83"/>
      <c r="AZ32" s="83"/>
      <c r="BA32" s="83"/>
      <c r="BB32" s="83"/>
      <c r="BC32" s="83"/>
      <c r="BD32" s="83"/>
      <c r="BE32" s="83"/>
      <c r="BF32" s="83"/>
      <c r="BG32" s="83"/>
      <c r="BH32" s="83"/>
      <c r="BI32" s="83"/>
      <c r="BJ32" s="83"/>
      <c r="BK32" s="83"/>
      <c r="BL32" s="83"/>
      <c r="BM32" s="83"/>
      <c r="BN32" s="83"/>
      <c r="BO32" s="83"/>
      <c r="BP32" s="83"/>
      <c r="BQ32" s="83"/>
      <c r="BR32" s="83"/>
      <c r="BS32" s="83"/>
      <c r="BT32" s="83"/>
    </row>
    <row r="33" spans="12:72">
      <c r="L33" s="83"/>
      <c r="M33" s="83"/>
      <c r="N33" s="83"/>
      <c r="O33" s="83"/>
      <c r="P33" s="83"/>
      <c r="Q33" s="83"/>
      <c r="R33" s="83"/>
      <c r="S33" s="83"/>
      <c r="T33" s="83"/>
      <c r="U33" s="83"/>
      <c r="V33" s="83"/>
      <c r="W33" s="83"/>
      <c r="X33" s="83"/>
      <c r="Y33" s="83"/>
      <c r="Z33" s="83"/>
      <c r="AA33" s="83"/>
      <c r="AB33" s="83"/>
      <c r="AC33" s="83"/>
      <c r="AD33" s="83"/>
      <c r="AE33" s="83"/>
      <c r="AF33" s="83"/>
      <c r="AG33" s="83"/>
      <c r="AH33" s="83"/>
      <c r="AI33" s="83"/>
      <c r="AJ33" s="83"/>
      <c r="AK33" s="83"/>
      <c r="AL33" s="83"/>
      <c r="AM33" s="83"/>
      <c r="AN33" s="83"/>
      <c r="AO33" s="83"/>
      <c r="AP33" s="83"/>
      <c r="AQ33" s="83"/>
      <c r="AR33" s="83"/>
      <c r="AS33" s="83"/>
      <c r="AT33" s="83"/>
      <c r="AU33" s="83"/>
      <c r="AV33" s="83"/>
      <c r="AW33" s="83"/>
      <c r="AX33" s="83"/>
      <c r="AY33" s="83"/>
      <c r="AZ33" s="83"/>
      <c r="BA33" s="83"/>
      <c r="BB33" s="83"/>
      <c r="BC33" s="83"/>
      <c r="BD33" s="83"/>
      <c r="BE33" s="83"/>
      <c r="BF33" s="83"/>
      <c r="BG33" s="83"/>
      <c r="BH33" s="83"/>
      <c r="BI33" s="83"/>
      <c r="BJ33" s="83"/>
      <c r="BK33" s="83"/>
      <c r="BL33" s="83"/>
      <c r="BM33" s="83"/>
      <c r="BN33" s="83"/>
      <c r="BO33" s="83"/>
      <c r="BP33" s="83"/>
      <c r="BQ33" s="83"/>
      <c r="BR33" s="83"/>
      <c r="BS33" s="83"/>
      <c r="BT33" s="83"/>
    </row>
    <row r="34" spans="12:72"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</row>
    <row r="35" spans="12:72"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</row>
    <row r="36" spans="12:72">
      <c r="L36" s="83"/>
      <c r="M36" s="83"/>
      <c r="N36" s="83"/>
      <c r="O36" s="83"/>
      <c r="P36" s="83"/>
      <c r="Q36" s="83"/>
      <c r="R36" s="83"/>
      <c r="S36" s="83"/>
      <c r="T36" s="83"/>
      <c r="U36" s="83"/>
      <c r="V36" s="83"/>
      <c r="W36" s="83"/>
      <c r="X36" s="83"/>
      <c r="Y36" s="83"/>
      <c r="Z36" s="83"/>
      <c r="AA36" s="83"/>
      <c r="AB36" s="83"/>
      <c r="AC36" s="83"/>
      <c r="AD36" s="83"/>
      <c r="AE36" s="83"/>
      <c r="AF36" s="83"/>
      <c r="AG36" s="83"/>
      <c r="AH36" s="83"/>
      <c r="AI36" s="83"/>
      <c r="AJ36" s="83"/>
      <c r="AK36" s="83"/>
      <c r="AL36" s="83"/>
      <c r="AM36" s="83"/>
      <c r="AN36" s="83"/>
      <c r="AO36" s="83"/>
      <c r="AP36" s="83"/>
      <c r="AQ36" s="83"/>
      <c r="AR36" s="83"/>
      <c r="AS36" s="83"/>
      <c r="AT36" s="83"/>
      <c r="AU36" s="83"/>
      <c r="AV36" s="83"/>
      <c r="AW36" s="83"/>
      <c r="AX36" s="83"/>
      <c r="AY36" s="83"/>
      <c r="AZ36" s="83"/>
      <c r="BA36" s="83"/>
      <c r="BB36" s="83"/>
      <c r="BC36" s="83"/>
      <c r="BD36" s="83"/>
      <c r="BE36" s="83"/>
      <c r="BF36" s="83"/>
      <c r="BG36" s="83"/>
      <c r="BH36" s="83"/>
      <c r="BI36" s="83"/>
      <c r="BJ36" s="83"/>
      <c r="BK36" s="83"/>
      <c r="BL36" s="83"/>
      <c r="BM36" s="83"/>
      <c r="BN36" s="83"/>
      <c r="BO36" s="83"/>
      <c r="BP36" s="83"/>
      <c r="BQ36" s="83"/>
      <c r="BR36" s="83"/>
      <c r="BS36" s="83"/>
      <c r="BT36" s="83"/>
    </row>
    <row r="37" spans="12:72">
      <c r="L37" s="83"/>
      <c r="M37" s="83"/>
      <c r="N37" s="83"/>
      <c r="O37" s="83"/>
      <c r="P37" s="83"/>
      <c r="Q37" s="83"/>
      <c r="R37" s="83"/>
      <c r="S37" s="83"/>
      <c r="T37" s="83"/>
      <c r="U37" s="83"/>
      <c r="V37" s="83"/>
      <c r="W37" s="83"/>
      <c r="X37" s="83"/>
      <c r="Y37" s="83"/>
      <c r="Z37" s="83"/>
      <c r="AA37" s="83"/>
      <c r="AB37" s="83"/>
      <c r="AC37" s="83"/>
      <c r="AD37" s="83"/>
      <c r="AE37" s="83"/>
      <c r="AF37" s="83"/>
      <c r="AG37" s="83"/>
      <c r="AH37" s="83"/>
      <c r="AI37" s="83"/>
      <c r="AJ37" s="83"/>
      <c r="AK37" s="83"/>
      <c r="AL37" s="83"/>
      <c r="AM37" s="83"/>
      <c r="AN37" s="83"/>
      <c r="AO37" s="83"/>
      <c r="AP37" s="83"/>
      <c r="AQ37" s="83"/>
      <c r="AR37" s="83"/>
      <c r="AS37" s="83"/>
      <c r="AT37" s="83"/>
      <c r="AU37" s="83"/>
      <c r="AV37" s="83"/>
      <c r="AW37" s="83"/>
      <c r="AX37" s="83"/>
      <c r="AY37" s="83"/>
      <c r="AZ37" s="83"/>
      <c r="BA37" s="83"/>
      <c r="BB37" s="83"/>
      <c r="BC37" s="83"/>
      <c r="BD37" s="83"/>
      <c r="BE37" s="83"/>
      <c r="BF37" s="83"/>
      <c r="BG37" s="83"/>
      <c r="BH37" s="83"/>
      <c r="BI37" s="83"/>
      <c r="BJ37" s="83"/>
      <c r="BK37" s="83"/>
      <c r="BL37" s="83"/>
      <c r="BM37" s="83"/>
      <c r="BN37" s="83"/>
      <c r="BO37" s="83"/>
      <c r="BP37" s="83"/>
      <c r="BQ37" s="83"/>
      <c r="BR37" s="83"/>
      <c r="BS37" s="83"/>
      <c r="BT37" s="83"/>
    </row>
  </sheetData>
  <mergeCells count="13">
    <mergeCell ref="BU1:BW1"/>
    <mergeCell ref="A6:B6"/>
    <mergeCell ref="E1:G1"/>
    <mergeCell ref="H1:I1"/>
    <mergeCell ref="AS1:AX1"/>
    <mergeCell ref="AY1:BB1"/>
    <mergeCell ref="BC1:BN1"/>
    <mergeCell ref="A1:A2"/>
    <mergeCell ref="B1:B2"/>
    <mergeCell ref="J1:AD1"/>
    <mergeCell ref="AE1:AR1"/>
    <mergeCell ref="C1:D1"/>
    <mergeCell ref="BO1:BT1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B33"/>
  <sheetViews>
    <sheetView workbookViewId="0">
      <pane ySplit="2" topLeftCell="A3" activePane="bottomLeft" state="frozen"/>
      <selection pane="bottomLeft" activeCell="N3" sqref="N3"/>
    </sheetView>
  </sheetViews>
  <sheetFormatPr defaultRowHeight="11.25"/>
  <cols>
    <col min="1" max="1" width="7.28515625" style="7" bestFit="1" customWidth="1"/>
    <col min="2" max="2" width="8.7109375" style="141" bestFit="1" customWidth="1"/>
    <col min="3" max="3" width="32.5703125" style="87" customWidth="1"/>
    <col min="4" max="4" width="11.140625" style="3" bestFit="1" customWidth="1"/>
    <col min="5" max="5" width="5.7109375" style="2" bestFit="1" customWidth="1"/>
    <col min="6" max="6" width="6.7109375" style="2" bestFit="1" customWidth="1"/>
    <col min="7" max="7" width="5.7109375" style="2" bestFit="1" customWidth="1"/>
    <col min="8" max="8" width="6.7109375" style="2" bestFit="1" customWidth="1"/>
    <col min="9" max="9" width="6.28515625" style="2" bestFit="1" customWidth="1"/>
    <col min="10" max="10" width="6.85546875" style="2" bestFit="1" customWidth="1"/>
    <col min="11" max="11" width="11.85546875" style="2" bestFit="1" customWidth="1"/>
    <col min="12" max="13" width="11.85546875" style="2" customWidth="1"/>
    <col min="14" max="15" width="14" style="2" customWidth="1"/>
    <col min="16" max="16" width="10.7109375" style="2" bestFit="1" customWidth="1"/>
    <col min="17" max="18" width="9" style="2" bestFit="1" customWidth="1"/>
    <col min="19" max="19" width="9" style="80" bestFit="1" customWidth="1"/>
    <col min="20" max="20" width="8.5703125" style="3" bestFit="1" customWidth="1"/>
    <col min="21" max="22" width="9" style="3" bestFit="1" customWidth="1"/>
    <col min="23" max="24" width="8.7109375" style="3" customWidth="1"/>
    <col min="25" max="26" width="3.28515625" style="3" bestFit="1" customWidth="1"/>
    <col min="27" max="16384" width="9.140625" style="3"/>
  </cols>
  <sheetData>
    <row r="1" spans="1:28" ht="15.75" customHeight="1">
      <c r="A1" s="629" t="s">
        <v>1</v>
      </c>
      <c r="B1" s="631" t="s">
        <v>2</v>
      </c>
      <c r="C1" s="633" t="s">
        <v>0</v>
      </c>
      <c r="D1" s="635" t="s">
        <v>7</v>
      </c>
      <c r="E1" s="624" t="s">
        <v>6</v>
      </c>
      <c r="F1" s="625"/>
      <c r="G1" s="626" t="s">
        <v>5</v>
      </c>
      <c r="H1" s="627"/>
      <c r="I1" s="624" t="s">
        <v>64</v>
      </c>
      <c r="J1" s="625"/>
      <c r="K1" s="640" t="s">
        <v>9</v>
      </c>
      <c r="L1" s="437" t="s">
        <v>430</v>
      </c>
      <c r="M1" s="642"/>
      <c r="N1" s="437" t="s">
        <v>82</v>
      </c>
      <c r="O1" s="438"/>
      <c r="P1" s="438"/>
      <c r="Q1" s="438"/>
      <c r="R1" s="438"/>
      <c r="S1" s="636" t="s">
        <v>84</v>
      </c>
      <c r="T1" s="636"/>
      <c r="U1" s="636"/>
      <c r="V1" s="636"/>
      <c r="W1" s="636"/>
      <c r="X1" s="636"/>
    </row>
    <row r="2" spans="1:28" ht="15.75" customHeight="1" thickBot="1">
      <c r="A2" s="630"/>
      <c r="B2" s="632"/>
      <c r="C2" s="634"/>
      <c r="D2" s="498"/>
      <c r="E2" s="58"/>
      <c r="F2" s="31" t="s">
        <v>9</v>
      </c>
      <c r="G2" s="58"/>
      <c r="H2" s="59" t="s">
        <v>9</v>
      </c>
      <c r="I2" s="58"/>
      <c r="J2" s="31" t="s">
        <v>9</v>
      </c>
      <c r="K2" s="641"/>
      <c r="L2" s="256"/>
      <c r="M2" s="184" t="s">
        <v>503</v>
      </c>
      <c r="N2" s="187" t="s">
        <v>136</v>
      </c>
      <c r="O2" s="187" t="s">
        <v>430</v>
      </c>
      <c r="P2" s="187" t="s">
        <v>364</v>
      </c>
      <c r="Q2" s="187" t="s">
        <v>59</v>
      </c>
      <c r="R2" s="187" t="s">
        <v>135</v>
      </c>
      <c r="S2" s="637" t="s">
        <v>434</v>
      </c>
      <c r="T2" s="638"/>
      <c r="U2" s="638"/>
      <c r="V2" s="638"/>
      <c r="W2" s="639"/>
      <c r="X2" s="188" t="s">
        <v>47</v>
      </c>
    </row>
    <row r="3" spans="1:28" s="5" customFormat="1">
      <c r="A3" s="419" t="str">
        <f>'1-συμβολαια'!A3</f>
        <v>1ο</v>
      </c>
      <c r="B3" s="404">
        <f>'1-συμβολαια'!B3</f>
        <v>31442</v>
      </c>
      <c r="C3" s="397" t="str">
        <f>'1-συμβολαια'!C3</f>
        <v>δάνειο τοκοχρεωλητικό</v>
      </c>
      <c r="D3" s="405">
        <f>'1-συμβολαια'!D3</f>
        <v>2500000</v>
      </c>
      <c r="E3" s="378"/>
      <c r="F3" s="378"/>
      <c r="G3" s="378"/>
      <c r="H3" s="378"/>
      <c r="I3" s="378"/>
      <c r="J3" s="378"/>
      <c r="K3" s="362">
        <f>'1-συμβολαια'!N3</f>
        <v>27215</v>
      </c>
      <c r="L3" s="362">
        <f>'2-δικαιώμ'!O3+'5-αντίγρ'!O3</f>
        <v>4101</v>
      </c>
      <c r="M3" s="362">
        <v>45</v>
      </c>
      <c r="N3" s="362">
        <f>'1-συμβολαια'!O3</f>
        <v>-1716</v>
      </c>
      <c r="O3" s="362">
        <f t="shared" ref="O3:O5" si="0">L3-M3</f>
        <v>4056</v>
      </c>
      <c r="P3" s="362">
        <f>'8-κ-15-17'!AG3</f>
        <v>9269.0000000000036</v>
      </c>
      <c r="Q3" s="362">
        <f>'11-χαρτόσ'!L3+'13-ντιΜιΧο'!BV3</f>
        <v>0</v>
      </c>
      <c r="R3" s="362">
        <f>'13-ντιΜιΧο'!BU3</f>
        <v>2070</v>
      </c>
      <c r="S3" s="406"/>
      <c r="T3" s="364"/>
      <c r="U3" s="364"/>
      <c r="V3" s="364"/>
      <c r="W3" s="364"/>
      <c r="X3" s="378"/>
    </row>
    <row r="4" spans="1:28" s="5" customFormat="1">
      <c r="A4" s="419">
        <f>'1-συμβολαια'!A4</f>
        <v>0</v>
      </c>
      <c r="B4" s="404">
        <f>'1-συμβολαια'!B4</f>
        <v>0</v>
      </c>
      <c r="C4" s="397" t="str">
        <f>'1-συμβολαια'!C4</f>
        <v>υποθήκη</v>
      </c>
      <c r="D4" s="405">
        <f>'1-συμβολαια'!D4</f>
        <v>2500000</v>
      </c>
      <c r="E4" s="378"/>
      <c r="F4" s="378"/>
      <c r="G4" s="378"/>
      <c r="H4" s="378"/>
      <c r="I4" s="378"/>
      <c r="J4" s="378"/>
      <c r="K4" s="362">
        <f>'1-συμβολαια'!N4</f>
        <v>0</v>
      </c>
      <c r="L4" s="362">
        <f>'2-δικαιώμ'!O4+'5-αντίγρ'!O4</f>
        <v>3881</v>
      </c>
      <c r="M4" s="362"/>
      <c r="N4" s="362">
        <f>'1-συμβολαια'!O4</f>
        <v>24319</v>
      </c>
      <c r="O4" s="362">
        <f t="shared" si="0"/>
        <v>3881</v>
      </c>
      <c r="P4" s="362">
        <f>'8-κ-15-17'!AG4</f>
        <v>32500.000000000004</v>
      </c>
      <c r="Q4" s="362">
        <f>'11-χαρτόσ'!L4+'13-ντιΜιΧο'!BV4</f>
        <v>200</v>
      </c>
      <c r="R4" s="362">
        <f>'13-ντιΜιΧο'!BU4</f>
        <v>2020</v>
      </c>
      <c r="S4" s="406"/>
      <c r="T4" s="364"/>
      <c r="U4" s="364"/>
      <c r="V4" s="364"/>
      <c r="W4" s="364"/>
      <c r="X4" s="378"/>
    </row>
    <row r="5" spans="1:28" s="5" customFormat="1">
      <c r="A5" s="419">
        <f>'1-συμβολαια'!A5</f>
        <v>0</v>
      </c>
      <c r="B5" s="404">
        <f>'1-συμβολαια'!B5</f>
        <v>0</v>
      </c>
      <c r="C5" s="397" t="str">
        <f>'1-συμβολαια'!C5</f>
        <v>δανείου ΤΟΚΟΙ</v>
      </c>
      <c r="D5" s="405">
        <f>'1-συμβολαια'!D5</f>
        <v>3661984</v>
      </c>
      <c r="E5" s="378"/>
      <c r="F5" s="378"/>
      <c r="G5" s="378"/>
      <c r="H5" s="378"/>
      <c r="I5" s="378"/>
      <c r="J5" s="378"/>
      <c r="K5" s="362">
        <f>'1-συμβολαια'!N5</f>
        <v>0</v>
      </c>
      <c r="L5" s="362">
        <f>'2-δικαιώμ'!O5+'5-αντίγρ'!O5</f>
        <v>5623.9760000000006</v>
      </c>
      <c r="M5" s="362"/>
      <c r="N5" s="362">
        <f>'1-συμβολαια'!O5</f>
        <v>33595.864000000001</v>
      </c>
      <c r="O5" s="362">
        <f t="shared" si="0"/>
        <v>5623.9760000000006</v>
      </c>
      <c r="P5" s="362">
        <f>'8-κ-15-17'!AG5</f>
        <v>47605.792000000001</v>
      </c>
      <c r="Q5" s="362">
        <f>'11-χαρτόσ'!L5+'13-ντιΜιΧο'!BV5</f>
        <v>0</v>
      </c>
      <c r="R5" s="362">
        <f>'13-ντιΜιΧο'!BU5</f>
        <v>420</v>
      </c>
      <c r="S5" s="406"/>
      <c r="T5" s="364"/>
      <c r="U5" s="364"/>
      <c r="V5" s="364"/>
      <c r="W5" s="364"/>
      <c r="X5" s="378"/>
    </row>
    <row r="6" spans="1:28">
      <c r="A6" s="628" t="s">
        <v>56</v>
      </c>
      <c r="B6" s="628"/>
      <c r="C6" s="628"/>
      <c r="D6" s="628"/>
      <c r="E6" s="262">
        <f t="shared" ref="E6:X6" si="1">SUM(E3:E5)</f>
        <v>0</v>
      </c>
      <c r="F6" s="262">
        <f t="shared" si="1"/>
        <v>0</v>
      </c>
      <c r="G6" s="262">
        <f t="shared" si="1"/>
        <v>0</v>
      </c>
      <c r="H6" s="262">
        <f t="shared" si="1"/>
        <v>0</v>
      </c>
      <c r="I6" s="262">
        <f t="shared" si="1"/>
        <v>0</v>
      </c>
      <c r="J6" s="262">
        <f t="shared" si="1"/>
        <v>0</v>
      </c>
      <c r="K6" s="262">
        <f t="shared" si="1"/>
        <v>27215</v>
      </c>
      <c r="L6" s="262">
        <f t="shared" si="1"/>
        <v>13605.976000000001</v>
      </c>
      <c r="M6" s="262">
        <f t="shared" si="1"/>
        <v>45</v>
      </c>
      <c r="N6" s="262">
        <f t="shared" si="1"/>
        <v>56198.864000000001</v>
      </c>
      <c r="O6" s="262">
        <f t="shared" si="1"/>
        <v>13560.976000000001</v>
      </c>
      <c r="P6" s="262">
        <f t="shared" si="1"/>
        <v>89374.792000000016</v>
      </c>
      <c r="Q6" s="262">
        <f t="shared" si="1"/>
        <v>200</v>
      </c>
      <c r="R6" s="262">
        <f t="shared" si="1"/>
        <v>4510</v>
      </c>
      <c r="S6" s="286">
        <f t="shared" si="1"/>
        <v>0</v>
      </c>
      <c r="T6" s="286">
        <f t="shared" si="1"/>
        <v>0</v>
      </c>
      <c r="U6" s="286">
        <f t="shared" si="1"/>
        <v>0</v>
      </c>
      <c r="V6" s="286">
        <f t="shared" si="1"/>
        <v>0</v>
      </c>
      <c r="W6" s="286">
        <f t="shared" si="1"/>
        <v>0</v>
      </c>
      <c r="X6" s="287">
        <f t="shared" si="1"/>
        <v>0</v>
      </c>
    </row>
    <row r="8" spans="1:28">
      <c r="T8" s="80"/>
      <c r="U8" s="80"/>
      <c r="V8" s="80"/>
      <c r="W8" s="80"/>
      <c r="X8" s="80"/>
      <c r="Y8" s="80"/>
      <c r="Z8" s="80"/>
      <c r="AA8" s="80"/>
      <c r="AB8" s="80"/>
    </row>
    <row r="9" spans="1:28">
      <c r="T9" s="80"/>
      <c r="U9" s="80"/>
      <c r="V9" s="80"/>
      <c r="W9" s="80"/>
      <c r="X9" s="80"/>
      <c r="Y9" s="80"/>
      <c r="Z9" s="80"/>
      <c r="AA9" s="80"/>
      <c r="AB9" s="80"/>
    </row>
    <row r="10" spans="1:28" s="5" customFormat="1">
      <c r="A10" s="54"/>
      <c r="B10" s="111"/>
      <c r="C10" s="112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80"/>
      <c r="T10" s="80"/>
      <c r="U10" s="80"/>
      <c r="V10" s="80"/>
      <c r="W10" s="80"/>
      <c r="X10" s="80"/>
      <c r="Y10" s="80"/>
      <c r="Z10" s="80"/>
      <c r="AA10" s="80"/>
      <c r="AB10" s="80"/>
    </row>
    <row r="11" spans="1:28" s="5" customFormat="1">
      <c r="A11" s="54"/>
      <c r="B11" s="111"/>
      <c r="C11" s="136"/>
      <c r="D11" s="299"/>
      <c r="E11" s="7"/>
      <c r="F11" s="7"/>
      <c r="G11" s="7"/>
      <c r="H11" s="7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7"/>
      <c r="V11" s="7"/>
      <c r="W11" s="80"/>
      <c r="X11" s="80"/>
      <c r="Y11" s="80"/>
      <c r="Z11" s="80"/>
      <c r="AA11" s="80"/>
      <c r="AB11" s="80"/>
    </row>
    <row r="12" spans="1:28" s="5" customFormat="1">
      <c r="A12" s="54"/>
      <c r="B12" s="111"/>
      <c r="C12" s="137"/>
      <c r="D12" s="299"/>
      <c r="E12" s="7"/>
      <c r="F12" s="7"/>
      <c r="G12" s="7"/>
      <c r="H12" s="7"/>
      <c r="I12" s="4"/>
      <c r="J12" s="4"/>
      <c r="K12" s="299"/>
      <c r="L12" s="4"/>
      <c r="M12" s="54"/>
      <c r="N12" s="4"/>
      <c r="O12" s="4"/>
      <c r="P12" s="4"/>
      <c r="Q12" s="4"/>
      <c r="R12" s="4"/>
      <c r="S12" s="4"/>
      <c r="T12" s="4"/>
      <c r="U12" s="7"/>
      <c r="V12" s="7"/>
      <c r="W12" s="80"/>
      <c r="X12" s="80"/>
      <c r="Y12" s="80"/>
      <c r="Z12" s="80"/>
      <c r="AA12" s="80"/>
      <c r="AB12" s="80"/>
    </row>
    <row r="13" spans="1:28" s="5" customFormat="1">
      <c r="A13" s="54"/>
      <c r="B13" s="111"/>
      <c r="C13" s="112"/>
      <c r="D13" s="299"/>
      <c r="E13" s="7"/>
      <c r="F13" s="7"/>
      <c r="G13" s="7"/>
      <c r="H13" s="7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7"/>
      <c r="V13" s="7"/>
      <c r="W13" s="80"/>
      <c r="X13" s="80"/>
      <c r="Y13" s="80"/>
      <c r="Z13" s="80"/>
      <c r="AA13" s="80"/>
      <c r="AB13" s="80"/>
    </row>
    <row r="14" spans="1:28" s="5" customFormat="1">
      <c r="A14" s="54"/>
      <c r="B14" s="111"/>
      <c r="C14" s="112"/>
      <c r="D14" s="299"/>
      <c r="E14" s="7"/>
      <c r="F14" s="7"/>
      <c r="G14" s="7"/>
      <c r="H14" s="7"/>
      <c r="I14" s="4"/>
      <c r="J14" s="4"/>
      <c r="K14" s="299"/>
      <c r="L14" s="7"/>
      <c r="M14" s="7"/>
      <c r="N14" s="7"/>
      <c r="O14" s="7"/>
      <c r="P14" s="4"/>
      <c r="Q14" s="4"/>
      <c r="R14" s="4"/>
      <c r="S14" s="4"/>
      <c r="T14" s="4"/>
      <c r="U14" s="7"/>
      <c r="V14" s="7"/>
      <c r="W14" s="80"/>
      <c r="X14" s="80"/>
      <c r="Y14" s="80"/>
      <c r="Z14" s="80"/>
      <c r="AA14" s="80"/>
      <c r="AB14" s="80"/>
    </row>
    <row r="15" spans="1:28">
      <c r="D15" s="299"/>
      <c r="E15" s="7"/>
      <c r="F15" s="7"/>
      <c r="G15" s="7"/>
      <c r="H15" s="7"/>
      <c r="L15" s="7"/>
      <c r="M15" s="7"/>
      <c r="N15" s="7"/>
      <c r="O15" s="7"/>
      <c r="P15" s="4"/>
      <c r="Q15" s="4"/>
      <c r="R15" s="4"/>
      <c r="S15" s="4"/>
      <c r="T15" s="4"/>
      <c r="U15" s="54"/>
      <c r="V15" s="54"/>
      <c r="W15" s="80"/>
      <c r="X15" s="80"/>
      <c r="Y15" s="80"/>
      <c r="Z15" s="80"/>
      <c r="AA15" s="80"/>
      <c r="AB15" s="80"/>
    </row>
    <row r="16" spans="1:28">
      <c r="D16" s="299"/>
      <c r="E16" s="7"/>
      <c r="F16" s="7"/>
      <c r="G16" s="7"/>
      <c r="H16" s="7"/>
      <c r="L16" s="7"/>
      <c r="M16" s="7"/>
      <c r="N16" s="7"/>
      <c r="O16" s="7"/>
      <c r="P16" s="4"/>
      <c r="Q16" s="4"/>
      <c r="R16" s="4"/>
      <c r="S16" s="4"/>
      <c r="T16" s="4"/>
      <c r="U16" s="54"/>
      <c r="V16" s="54"/>
    </row>
    <row r="17" spans="4:22">
      <c r="D17" s="299"/>
      <c r="E17" s="7"/>
      <c r="F17" s="7"/>
      <c r="G17" s="7"/>
      <c r="H17" s="7"/>
      <c r="L17" s="7"/>
      <c r="M17" s="7"/>
      <c r="N17" s="7"/>
      <c r="O17" s="7"/>
      <c r="P17" s="4"/>
      <c r="Q17" s="4"/>
      <c r="R17" s="4"/>
      <c r="S17" s="4"/>
      <c r="T17" s="4"/>
      <c r="U17" s="54"/>
      <c r="V17" s="54"/>
    </row>
    <row r="18" spans="4:22">
      <c r="D18" s="299"/>
      <c r="E18" s="7"/>
      <c r="F18" s="7"/>
      <c r="G18" s="7"/>
      <c r="H18" s="7"/>
      <c r="L18" s="7"/>
      <c r="M18" s="234"/>
      <c r="N18" s="7"/>
      <c r="O18" s="7"/>
      <c r="P18" s="4"/>
      <c r="Q18" s="4"/>
      <c r="R18" s="4"/>
      <c r="S18" s="4"/>
      <c r="T18" s="4"/>
      <c r="U18" s="54"/>
      <c r="V18" s="54"/>
    </row>
    <row r="19" spans="4:22">
      <c r="D19" s="299"/>
      <c r="E19" s="7"/>
      <c r="F19" s="7"/>
      <c r="G19" s="7"/>
      <c r="H19" s="7"/>
      <c r="L19" s="7"/>
      <c r="M19" s="234"/>
      <c r="N19" s="7"/>
      <c r="O19" s="7"/>
      <c r="P19" s="4"/>
      <c r="Q19" s="4"/>
      <c r="R19" s="4"/>
      <c r="S19" s="4"/>
      <c r="T19" s="4"/>
      <c r="U19" s="54"/>
      <c r="V19" s="54"/>
    </row>
    <row r="20" spans="4:22">
      <c r="D20" s="299"/>
      <c r="E20" s="7"/>
      <c r="F20" s="7"/>
      <c r="G20" s="7"/>
      <c r="H20" s="7"/>
      <c r="K20" s="299"/>
      <c r="L20" s="7"/>
      <c r="M20" s="7"/>
      <c r="N20" s="7"/>
      <c r="O20" s="7"/>
      <c r="P20" s="4"/>
      <c r="Q20" s="4"/>
      <c r="R20" s="4"/>
      <c r="S20" s="4"/>
      <c r="T20" s="4"/>
      <c r="U20" s="54"/>
      <c r="V20" s="54"/>
    </row>
    <row r="21" spans="4:22">
      <c r="D21" s="299"/>
      <c r="E21" s="7"/>
      <c r="F21" s="7"/>
      <c r="G21" s="7"/>
      <c r="H21" s="7"/>
      <c r="L21" s="7"/>
      <c r="M21" s="7"/>
      <c r="N21" s="7"/>
      <c r="O21" s="7"/>
      <c r="P21" s="4"/>
      <c r="Q21" s="4"/>
      <c r="R21" s="4"/>
      <c r="S21" s="4"/>
      <c r="T21" s="4"/>
      <c r="U21" s="54"/>
      <c r="V21" s="54"/>
    </row>
    <row r="22" spans="4:22">
      <c r="D22" s="299"/>
      <c r="E22" s="7"/>
      <c r="F22" s="7"/>
      <c r="G22" s="7"/>
      <c r="H22" s="7"/>
      <c r="L22" s="7"/>
      <c r="M22" s="7"/>
      <c r="N22" s="7"/>
      <c r="O22" s="7"/>
      <c r="P22" s="4"/>
      <c r="Q22" s="4"/>
      <c r="R22" s="4"/>
      <c r="S22" s="4"/>
      <c r="T22" s="4"/>
      <c r="U22" s="54"/>
      <c r="V22" s="54"/>
    </row>
    <row r="23" spans="4:22">
      <c r="D23" s="299"/>
      <c r="E23" s="7"/>
      <c r="F23" s="7"/>
      <c r="G23" s="7"/>
      <c r="H23" s="7"/>
      <c r="L23" s="7"/>
      <c r="M23" s="7"/>
      <c r="N23" s="7"/>
      <c r="O23" s="7"/>
      <c r="P23" s="4"/>
      <c r="Q23" s="4"/>
      <c r="R23" s="4"/>
      <c r="S23" s="4"/>
      <c r="T23" s="4"/>
      <c r="U23" s="54"/>
      <c r="V23" s="54"/>
    </row>
    <row r="24" spans="4:22">
      <c r="D24" s="299"/>
      <c r="E24" s="7"/>
      <c r="F24" s="7"/>
      <c r="G24" s="7"/>
      <c r="H24" s="7"/>
      <c r="L24" s="7"/>
      <c r="M24" s="7"/>
      <c r="N24" s="7"/>
      <c r="O24" s="7"/>
      <c r="P24" s="4"/>
      <c r="Q24" s="4"/>
      <c r="R24" s="4"/>
      <c r="S24" s="4"/>
      <c r="T24" s="4"/>
      <c r="U24" s="54"/>
      <c r="V24" s="54"/>
    </row>
    <row r="25" spans="4:22">
      <c r="D25" s="299"/>
      <c r="E25" s="7"/>
      <c r="F25" s="7"/>
      <c r="G25" s="7"/>
      <c r="H25" s="7"/>
      <c r="L25" s="7"/>
      <c r="M25" s="7"/>
      <c r="N25" s="7"/>
      <c r="O25" s="7"/>
      <c r="P25" s="4"/>
      <c r="Q25" s="4"/>
      <c r="R25" s="4"/>
      <c r="S25" s="4"/>
      <c r="T25" s="4"/>
      <c r="U25" s="54"/>
      <c r="V25" s="54"/>
    </row>
    <row r="26" spans="4:22">
      <c r="L26" s="7"/>
      <c r="M26" s="7"/>
      <c r="N26" s="7"/>
      <c r="O26" s="7"/>
      <c r="P26" s="4"/>
      <c r="Q26" s="4"/>
      <c r="R26" s="4"/>
      <c r="S26" s="4"/>
      <c r="T26" s="4"/>
    </row>
    <row r="27" spans="4:22">
      <c r="K27" s="299"/>
      <c r="L27" s="7"/>
      <c r="M27" s="7"/>
      <c r="N27" s="7"/>
      <c r="O27" s="7"/>
      <c r="P27" s="4"/>
    </row>
    <row r="28" spans="4:22">
      <c r="L28" s="7"/>
      <c r="M28" s="7"/>
      <c r="N28" s="7"/>
      <c r="O28" s="7"/>
      <c r="P28" s="4"/>
    </row>
    <row r="29" spans="4:22">
      <c r="L29" s="7"/>
      <c r="M29" s="7"/>
      <c r="N29" s="7"/>
      <c r="O29" s="7"/>
      <c r="P29" s="4"/>
    </row>
    <row r="30" spans="4:22">
      <c r="M30" s="7"/>
      <c r="N30" s="7"/>
      <c r="O30" s="7"/>
      <c r="P30" s="4"/>
    </row>
    <row r="31" spans="4:22">
      <c r="M31" s="7"/>
      <c r="N31" s="7"/>
      <c r="O31" s="7"/>
      <c r="P31" s="4"/>
    </row>
    <row r="32" spans="4:22">
      <c r="M32" s="7"/>
      <c r="N32" s="7"/>
      <c r="O32" s="7"/>
      <c r="P32" s="4"/>
    </row>
    <row r="33" spans="13:16">
      <c r="M33" s="7"/>
      <c r="N33" s="7"/>
      <c r="O33" s="7"/>
      <c r="P33" s="4"/>
    </row>
  </sheetData>
  <mergeCells count="13">
    <mergeCell ref="S1:X1"/>
    <mergeCell ref="S2:W2"/>
    <mergeCell ref="N1:R1"/>
    <mergeCell ref="K1:K2"/>
    <mergeCell ref="L1:M1"/>
    <mergeCell ref="E1:F1"/>
    <mergeCell ref="G1:H1"/>
    <mergeCell ref="I1:J1"/>
    <mergeCell ref="A6:D6"/>
    <mergeCell ref="A1:A2"/>
    <mergeCell ref="B1:B2"/>
    <mergeCell ref="C1:C2"/>
    <mergeCell ref="D1:D2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W20"/>
  <sheetViews>
    <sheetView workbookViewId="0">
      <pane ySplit="2" topLeftCell="A3" activePane="bottomLeft" state="frozen"/>
      <selection pane="bottomLeft" activeCell="A14" sqref="A14"/>
    </sheetView>
  </sheetViews>
  <sheetFormatPr defaultRowHeight="11.25"/>
  <cols>
    <col min="1" max="1" width="7.42578125" style="7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7.28515625" style="6" customWidth="1"/>
    <col min="9" max="9" width="6" style="6" customWidth="1"/>
    <col min="10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29.28515625" style="6" bestFit="1" customWidth="1"/>
    <col min="16" max="16" width="23" style="6" bestFit="1" customWidth="1"/>
    <col min="17" max="17" width="5.140625" style="6" customWidth="1"/>
    <col min="18" max="18" width="5.140625" style="3" customWidth="1"/>
    <col min="19" max="16384" width="9.140625" style="3"/>
  </cols>
  <sheetData>
    <row r="1" spans="1:23" ht="15.75">
      <c r="A1" s="646" t="s">
        <v>75</v>
      </c>
      <c r="B1" s="646"/>
      <c r="C1" s="646"/>
      <c r="D1" s="646"/>
      <c r="E1" s="646"/>
      <c r="F1" s="646"/>
      <c r="G1" s="646"/>
      <c r="H1" s="646"/>
      <c r="I1" s="646"/>
      <c r="J1" s="646"/>
      <c r="K1" s="646"/>
      <c r="L1" s="646"/>
      <c r="M1" s="646"/>
      <c r="N1" s="646"/>
      <c r="O1" s="646"/>
      <c r="P1" s="646"/>
      <c r="Q1" s="646"/>
    </row>
    <row r="2" spans="1:23" s="8" customFormat="1" ht="23.25" customHeight="1" thickBot="1">
      <c r="A2" s="265" t="s">
        <v>19</v>
      </c>
      <c r="B2" s="647" t="s">
        <v>29</v>
      </c>
      <c r="C2" s="648"/>
      <c r="D2" s="649"/>
      <c r="E2" s="650" t="s">
        <v>84</v>
      </c>
      <c r="F2" s="651"/>
      <c r="G2" s="651"/>
      <c r="H2" s="652"/>
      <c r="I2" s="653" t="s">
        <v>84</v>
      </c>
      <c r="J2" s="654"/>
      <c r="K2" s="654"/>
      <c r="L2" s="655"/>
      <c r="M2" s="266" t="s">
        <v>38</v>
      </c>
      <c r="N2" s="266" t="s">
        <v>39</v>
      </c>
      <c r="O2" s="266" t="s">
        <v>40</v>
      </c>
      <c r="P2" s="266" t="s">
        <v>41</v>
      </c>
      <c r="Q2" s="266" t="s">
        <v>42</v>
      </c>
    </row>
    <row r="3" spans="1:23" s="17" customFormat="1">
      <c r="A3" s="29" t="str">
        <f>'1-συμβολαια'!A3</f>
        <v>1ο</v>
      </c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</row>
    <row r="4" spans="1:23" s="17" customFormat="1">
      <c r="A4" s="29">
        <f>'1-συμβολαια'!A4</f>
        <v>0</v>
      </c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</row>
    <row r="5" spans="1:23" s="17" customFormat="1">
      <c r="A5" s="29">
        <f>'1-συμβολαια'!A5</f>
        <v>0</v>
      </c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</row>
    <row r="7" spans="1:23" ht="15.75" customHeight="1">
      <c r="B7" s="643" t="s">
        <v>103</v>
      </c>
      <c r="C7" s="643"/>
      <c r="D7" s="643"/>
      <c r="E7" s="643"/>
      <c r="F7" s="643"/>
      <c r="G7" s="643"/>
      <c r="H7" s="643"/>
      <c r="I7" s="643"/>
      <c r="J7" s="643"/>
      <c r="K7" s="643"/>
      <c r="L7" s="3"/>
      <c r="M7" s="3"/>
      <c r="N7" s="3"/>
      <c r="O7" s="3"/>
      <c r="P7" s="3"/>
      <c r="Q7" s="3"/>
    </row>
    <row r="8" spans="1:23" ht="15.75" customHeight="1">
      <c r="C8" s="645" t="s">
        <v>104</v>
      </c>
      <c r="D8" s="645"/>
      <c r="E8" s="645"/>
      <c r="F8" s="645"/>
      <c r="G8" s="645"/>
      <c r="H8" s="645"/>
      <c r="I8" s="645"/>
      <c r="J8" s="645"/>
      <c r="K8" s="645"/>
      <c r="L8" s="3"/>
      <c r="M8" s="3"/>
      <c r="N8" s="3"/>
      <c r="O8" s="3"/>
      <c r="P8" s="3"/>
      <c r="Q8" s="3"/>
    </row>
    <row r="9" spans="1:23" ht="15.75" customHeight="1">
      <c r="D9" s="643" t="s">
        <v>284</v>
      </c>
      <c r="E9" s="643"/>
      <c r="F9" s="643"/>
      <c r="G9" s="643"/>
      <c r="H9" s="643"/>
      <c r="I9" s="643"/>
      <c r="J9" s="643"/>
      <c r="K9" s="643"/>
      <c r="L9" s="643"/>
      <c r="M9" s="643"/>
      <c r="N9" s="643"/>
      <c r="O9" s="643"/>
      <c r="P9" s="3"/>
      <c r="Q9" s="3"/>
    </row>
    <row r="10" spans="1:23" s="5" customFormat="1" ht="15.75" customHeight="1">
      <c r="A10" s="54"/>
      <c r="B10" s="263"/>
      <c r="C10" s="263"/>
      <c r="D10" s="264"/>
      <c r="E10" s="645" t="s">
        <v>431</v>
      </c>
      <c r="F10" s="645"/>
      <c r="G10" s="645"/>
      <c r="H10" s="645"/>
      <c r="I10" s="645"/>
      <c r="J10" s="645"/>
      <c r="K10" s="645"/>
      <c r="L10" s="645"/>
      <c r="M10" s="645"/>
      <c r="N10" s="3"/>
      <c r="O10" s="3"/>
      <c r="P10" s="3"/>
      <c r="Q10" s="3"/>
    </row>
    <row r="11" spans="1:23" s="5" customFormat="1" ht="15.75" customHeight="1">
      <c r="A11" s="54"/>
      <c r="B11" s="263"/>
      <c r="C11" s="263"/>
      <c r="D11" s="264"/>
      <c r="E11" s="6"/>
      <c r="F11" s="643" t="s">
        <v>126</v>
      </c>
      <c r="G11" s="643"/>
      <c r="H11" s="643"/>
      <c r="I11" s="643"/>
      <c r="J11" s="643"/>
      <c r="K11" s="643"/>
      <c r="L11" s="643"/>
      <c r="M11" s="643"/>
      <c r="N11" s="643"/>
      <c r="O11" s="643"/>
      <c r="P11" s="643"/>
      <c r="Q11" s="3"/>
    </row>
    <row r="12" spans="1:23" s="5" customFormat="1" ht="15.75" customHeight="1">
      <c r="A12" s="54"/>
      <c r="B12" s="263"/>
      <c r="C12" s="263"/>
      <c r="D12" s="264"/>
      <c r="E12" s="6"/>
      <c r="F12" s="6"/>
      <c r="G12" s="645" t="s">
        <v>432</v>
      </c>
      <c r="H12" s="645"/>
      <c r="I12" s="645"/>
      <c r="J12" s="645"/>
      <c r="K12" s="645"/>
      <c r="L12" s="645"/>
      <c r="M12" s="645"/>
      <c r="N12" s="645"/>
      <c r="O12" s="645"/>
      <c r="P12" s="645"/>
      <c r="Q12" s="645"/>
    </row>
    <row r="13" spans="1:23" s="5" customFormat="1" ht="15.75" customHeight="1">
      <c r="A13" s="54"/>
      <c r="B13" s="263"/>
      <c r="C13" s="263"/>
      <c r="D13" s="264"/>
      <c r="E13" s="6"/>
      <c r="F13" s="6"/>
      <c r="G13" s="257"/>
      <c r="H13" s="643" t="s">
        <v>105</v>
      </c>
      <c r="I13" s="643"/>
      <c r="J13" s="643"/>
      <c r="K13" s="643"/>
      <c r="L13" s="643"/>
      <c r="M13" s="643"/>
      <c r="N13" s="643"/>
      <c r="O13" s="3"/>
      <c r="P13" s="3"/>
      <c r="Q13" s="3"/>
      <c r="R13" s="3"/>
      <c r="S13" s="3"/>
      <c r="T13" s="3"/>
      <c r="U13" s="3"/>
      <c r="V13" s="3"/>
      <c r="W13" s="3"/>
    </row>
    <row r="14" spans="1:23" s="5" customFormat="1" ht="15.75" customHeight="1">
      <c r="A14" s="54"/>
      <c r="B14" s="263"/>
      <c r="C14" s="263"/>
      <c r="D14" s="264"/>
      <c r="E14" s="6"/>
      <c r="F14" s="6"/>
      <c r="G14" s="257"/>
      <c r="H14" s="6"/>
      <c r="I14" s="645" t="s">
        <v>106</v>
      </c>
      <c r="J14" s="645"/>
      <c r="K14" s="645"/>
      <c r="L14" s="645"/>
      <c r="M14" s="645"/>
      <c r="N14" s="645"/>
      <c r="O14" s="645"/>
      <c r="P14" s="645"/>
      <c r="Q14" s="645"/>
      <c r="R14" s="645"/>
      <c r="S14" s="3"/>
      <c r="T14" s="3"/>
      <c r="U14" s="3"/>
      <c r="V14" s="3"/>
      <c r="W14" s="3"/>
    </row>
    <row r="15" spans="1:23" s="5" customFormat="1" ht="15.75" customHeight="1">
      <c r="A15" s="54"/>
      <c r="B15" s="263"/>
      <c r="C15" s="263"/>
      <c r="D15" s="264"/>
      <c r="E15" s="6"/>
      <c r="F15" s="6"/>
      <c r="G15" s="257"/>
      <c r="H15" s="6"/>
      <c r="I15" s="6"/>
      <c r="J15" s="643" t="s">
        <v>107</v>
      </c>
      <c r="K15" s="643"/>
      <c r="L15" s="643"/>
      <c r="M15" s="643"/>
      <c r="N15" s="643"/>
      <c r="O15" s="643"/>
      <c r="P15" s="643"/>
      <c r="Q15" s="643"/>
      <c r="R15" s="3"/>
      <c r="S15" s="3"/>
      <c r="T15" s="3"/>
      <c r="U15" s="3"/>
      <c r="V15" s="3"/>
      <c r="W15" s="3"/>
    </row>
    <row r="16" spans="1:23" s="5" customFormat="1" ht="15.75" customHeight="1">
      <c r="A16" s="54"/>
      <c r="B16" s="263"/>
      <c r="C16" s="263"/>
      <c r="D16" s="264"/>
      <c r="E16" s="6"/>
      <c r="F16" s="6"/>
      <c r="G16" s="257"/>
      <c r="H16" s="6"/>
      <c r="I16" s="6"/>
      <c r="J16" s="6"/>
      <c r="K16" s="644" t="s">
        <v>127</v>
      </c>
      <c r="L16" s="644"/>
      <c r="M16" s="644"/>
      <c r="N16" s="644"/>
      <c r="O16" s="644"/>
      <c r="P16" s="644"/>
      <c r="Q16" s="644"/>
      <c r="R16" s="644"/>
      <c r="S16" s="644"/>
      <c r="T16" s="644"/>
      <c r="U16" s="644"/>
      <c r="V16" s="3"/>
      <c r="W16" s="3"/>
    </row>
    <row r="17" spans="1:23" s="5" customFormat="1" ht="15.75" customHeight="1">
      <c r="A17" s="54"/>
      <c r="B17" s="263"/>
      <c r="C17" s="263"/>
      <c r="D17" s="264"/>
      <c r="E17" s="6"/>
      <c r="F17" s="6"/>
      <c r="G17" s="257"/>
      <c r="H17" s="6"/>
      <c r="I17" s="6"/>
      <c r="J17" s="6"/>
      <c r="K17" s="6"/>
      <c r="L17" s="643" t="s">
        <v>108</v>
      </c>
      <c r="M17" s="643"/>
      <c r="N17" s="643"/>
      <c r="O17" s="643"/>
      <c r="P17" s="643"/>
      <c r="Q17" s="643"/>
      <c r="R17" s="643"/>
      <c r="S17" s="643"/>
      <c r="T17" s="3"/>
      <c r="U17" s="3"/>
      <c r="V17" s="3"/>
      <c r="W17" s="3"/>
    </row>
    <row r="18" spans="1:23" s="5" customFormat="1" ht="15.75" customHeight="1">
      <c r="A18" s="54"/>
      <c r="B18" s="263"/>
      <c r="C18" s="263"/>
      <c r="D18" s="264"/>
      <c r="E18" s="6"/>
      <c r="F18" s="6"/>
      <c r="G18" s="257"/>
      <c r="H18" s="6"/>
      <c r="I18" s="6"/>
      <c r="J18" s="6"/>
      <c r="K18" s="6"/>
      <c r="L18" s="3"/>
      <c r="M18" s="645" t="s">
        <v>109</v>
      </c>
      <c r="N18" s="645"/>
      <c r="O18" s="645"/>
      <c r="P18" s="645"/>
      <c r="Q18" s="645"/>
      <c r="R18" s="645"/>
      <c r="S18" s="645"/>
      <c r="T18" s="645"/>
      <c r="U18" s="3"/>
      <c r="V18" s="3"/>
      <c r="W18" s="3"/>
    </row>
    <row r="19" spans="1:23" s="5" customFormat="1" ht="15.75" customHeight="1">
      <c r="A19" s="54"/>
      <c r="B19" s="263"/>
      <c r="C19" s="263"/>
      <c r="D19" s="264"/>
      <c r="E19" s="6"/>
      <c r="F19" s="6"/>
      <c r="G19" s="257"/>
      <c r="H19" s="6"/>
      <c r="I19" s="6"/>
      <c r="J19" s="6"/>
      <c r="K19" s="6"/>
      <c r="L19" s="3"/>
      <c r="M19" s="3"/>
      <c r="N19" s="643" t="s">
        <v>110</v>
      </c>
      <c r="O19" s="643"/>
      <c r="P19" s="643"/>
      <c r="Q19" s="643"/>
      <c r="R19" s="643"/>
      <c r="S19" s="643"/>
      <c r="T19" s="643"/>
      <c r="U19" s="643"/>
      <c r="V19" s="643"/>
      <c r="W19" s="643"/>
    </row>
    <row r="20" spans="1:23" s="5" customFormat="1" ht="15.75" customHeight="1">
      <c r="A20" s="54"/>
      <c r="B20" s="263"/>
      <c r="C20" s="263"/>
      <c r="D20" s="264"/>
      <c r="E20" s="6"/>
      <c r="F20" s="6"/>
      <c r="G20" s="257"/>
      <c r="H20" s="257"/>
      <c r="I20" s="257"/>
      <c r="J20" s="257"/>
      <c r="K20" s="257"/>
      <c r="L20" s="257"/>
      <c r="M20" s="257"/>
      <c r="N20" s="257"/>
      <c r="O20" s="257"/>
      <c r="P20" s="257"/>
      <c r="Q20" s="257"/>
    </row>
  </sheetData>
  <mergeCells count="17">
    <mergeCell ref="H13:N13"/>
    <mergeCell ref="I14:R14"/>
    <mergeCell ref="C8:K8"/>
    <mergeCell ref="D9:O9"/>
    <mergeCell ref="E10:M10"/>
    <mergeCell ref="F11:P11"/>
    <mergeCell ref="G12:Q12"/>
    <mergeCell ref="A1:Q1"/>
    <mergeCell ref="B2:D2"/>
    <mergeCell ref="E2:H2"/>
    <mergeCell ref="I2:L2"/>
    <mergeCell ref="B7:K7"/>
    <mergeCell ref="J15:Q15"/>
    <mergeCell ref="K16:U16"/>
    <mergeCell ref="L17:S17"/>
    <mergeCell ref="M18:T18"/>
    <mergeCell ref="N19:W19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T14"/>
  <sheetViews>
    <sheetView workbookViewId="0">
      <pane ySplit="2" topLeftCell="A3" activePane="bottomLeft" state="frozen"/>
      <selection pane="bottomLeft" activeCell="A18" sqref="A18"/>
    </sheetView>
  </sheetViews>
  <sheetFormatPr defaultRowHeight="11.25"/>
  <cols>
    <col min="1" max="1" width="7.42578125" style="7" bestFit="1" customWidth="1"/>
    <col min="2" max="7" width="5.7109375" style="78" bestFit="1" customWidth="1"/>
    <col min="8" max="8" width="46.140625" style="78" customWidth="1"/>
    <col min="9" max="9" width="6.5703125" style="78" customWidth="1"/>
    <col min="10" max="10" width="52.85546875" style="78" customWidth="1"/>
    <col min="11" max="15" width="5.7109375" style="78" bestFit="1" customWidth="1"/>
    <col min="16" max="20" width="5.28515625" style="78" bestFit="1" customWidth="1"/>
    <col min="21" max="16384" width="9.140625" style="3"/>
  </cols>
  <sheetData>
    <row r="1" spans="1:20" ht="15.75">
      <c r="A1" s="646" t="s">
        <v>75</v>
      </c>
      <c r="B1" s="646"/>
      <c r="C1" s="646"/>
      <c r="D1" s="646"/>
      <c r="E1" s="646"/>
      <c r="F1" s="646"/>
      <c r="G1" s="646"/>
      <c r="H1" s="646"/>
      <c r="I1" s="646"/>
      <c r="J1" s="646"/>
      <c r="K1" s="646"/>
      <c r="L1" s="646"/>
      <c r="M1" s="646"/>
      <c r="N1" s="646"/>
      <c r="O1" s="646"/>
      <c r="P1" s="646"/>
      <c r="Q1" s="646"/>
      <c r="R1" s="646"/>
      <c r="S1" s="646"/>
      <c r="T1" s="646"/>
    </row>
    <row r="2" spans="1:20" s="8" customFormat="1" ht="23.25" customHeight="1" thickBot="1">
      <c r="A2" s="265" t="s">
        <v>19</v>
      </c>
      <c r="B2" s="647" t="s">
        <v>29</v>
      </c>
      <c r="C2" s="648"/>
      <c r="D2" s="649"/>
      <c r="E2" s="650" t="s">
        <v>84</v>
      </c>
      <c r="F2" s="651"/>
      <c r="G2" s="652"/>
      <c r="H2" s="657" t="s">
        <v>84</v>
      </c>
      <c r="I2" s="658"/>
      <c r="J2" s="659"/>
      <c r="K2" s="653" t="s">
        <v>84</v>
      </c>
      <c r="L2" s="654"/>
      <c r="M2" s="655"/>
      <c r="N2" s="266" t="s">
        <v>36</v>
      </c>
      <c r="O2" s="266" t="s">
        <v>37</v>
      </c>
      <c r="P2" s="266" t="s">
        <v>38</v>
      </c>
      <c r="Q2" s="266" t="s">
        <v>39</v>
      </c>
      <c r="R2" s="266" t="s">
        <v>40</v>
      </c>
      <c r="S2" s="266" t="s">
        <v>41</v>
      </c>
      <c r="T2" s="266" t="s">
        <v>42</v>
      </c>
    </row>
    <row r="3" spans="1:20" s="17" customFormat="1">
      <c r="A3" s="29" t="str">
        <f>'1-συμβολαια'!A3</f>
        <v>1ο</v>
      </c>
      <c r="B3" s="77"/>
      <c r="C3" s="77"/>
      <c r="D3" s="77"/>
      <c r="E3" s="77"/>
      <c r="F3" s="77"/>
      <c r="G3" s="77"/>
      <c r="H3" s="77"/>
      <c r="I3" s="77"/>
      <c r="J3" s="77"/>
      <c r="K3" s="77"/>
      <c r="L3" s="77"/>
      <c r="M3" s="77"/>
      <c r="N3" s="77"/>
      <c r="O3" s="77"/>
      <c r="P3" s="77"/>
      <c r="Q3" s="77"/>
      <c r="R3" s="77"/>
      <c r="S3" s="77"/>
      <c r="T3" s="77"/>
    </row>
    <row r="4" spans="1:20" s="17" customFormat="1">
      <c r="A4" s="29">
        <f>'1-συμβολαια'!A4</f>
        <v>0</v>
      </c>
      <c r="B4" s="77"/>
      <c r="C4" s="77"/>
      <c r="D4" s="77"/>
      <c r="E4" s="77"/>
      <c r="F4" s="77"/>
      <c r="G4" s="77"/>
      <c r="H4" s="77"/>
      <c r="I4" s="77"/>
      <c r="J4" s="77"/>
      <c r="K4" s="77"/>
      <c r="L4" s="77"/>
      <c r="M4" s="77"/>
      <c r="N4" s="77"/>
      <c r="O4" s="77"/>
      <c r="P4" s="77"/>
      <c r="Q4" s="77"/>
      <c r="R4" s="77"/>
      <c r="S4" s="77"/>
      <c r="T4" s="77"/>
    </row>
    <row r="5" spans="1:20" s="17" customFormat="1">
      <c r="A5" s="29">
        <f>'1-συμβολαια'!A5</f>
        <v>0</v>
      </c>
      <c r="B5" s="77"/>
      <c r="C5" s="77"/>
      <c r="D5" s="77"/>
      <c r="E5" s="77"/>
      <c r="F5" s="77"/>
      <c r="G5" s="77"/>
      <c r="H5" s="77"/>
      <c r="I5" s="77"/>
      <c r="J5" s="77"/>
      <c r="K5" s="77"/>
      <c r="L5" s="77"/>
      <c r="M5" s="77"/>
      <c r="N5" s="77"/>
      <c r="O5" s="77"/>
      <c r="P5" s="77"/>
      <c r="Q5" s="77"/>
      <c r="R5" s="77"/>
      <c r="S5" s="77"/>
      <c r="T5" s="77"/>
    </row>
    <row r="7" spans="1:20" ht="15.75">
      <c r="B7" s="643" t="s">
        <v>111</v>
      </c>
      <c r="C7" s="643"/>
      <c r="D7" s="643"/>
      <c r="E7" s="643"/>
      <c r="F7" s="643"/>
      <c r="G7" s="643"/>
      <c r="H7" s="643"/>
      <c r="I7" s="120"/>
      <c r="J7" s="6"/>
      <c r="K7" s="6"/>
      <c r="L7" s="3"/>
      <c r="M7" s="3"/>
      <c r="N7" s="3"/>
      <c r="O7" s="3"/>
    </row>
    <row r="8" spans="1:20" ht="15.75">
      <c r="B8" s="6"/>
      <c r="C8" s="645" t="s">
        <v>112</v>
      </c>
      <c r="D8" s="645"/>
      <c r="E8" s="645"/>
      <c r="F8" s="645"/>
      <c r="G8" s="645"/>
      <c r="H8" s="645"/>
      <c r="I8" s="645"/>
      <c r="J8" s="6"/>
      <c r="K8" s="6"/>
      <c r="L8" s="3"/>
      <c r="M8" s="3"/>
      <c r="N8" s="3"/>
      <c r="O8" s="3"/>
    </row>
    <row r="9" spans="1:20" ht="15.75" customHeight="1">
      <c r="B9" s="6"/>
      <c r="C9" s="6"/>
      <c r="D9" s="643" t="s">
        <v>113</v>
      </c>
      <c r="E9" s="643"/>
      <c r="F9" s="643"/>
      <c r="G9" s="643"/>
      <c r="H9" s="643"/>
      <c r="I9" s="643"/>
      <c r="J9" s="643"/>
      <c r="K9" s="643"/>
      <c r="L9" s="3"/>
      <c r="M9" s="3"/>
      <c r="N9" s="3"/>
      <c r="O9" s="3"/>
    </row>
    <row r="10" spans="1:20" ht="15.75" customHeight="1">
      <c r="B10" s="6"/>
      <c r="C10" s="6"/>
      <c r="D10" s="6"/>
      <c r="E10" s="656" t="s">
        <v>118</v>
      </c>
      <c r="F10" s="656"/>
      <c r="G10" s="656"/>
      <c r="H10" s="656"/>
      <c r="I10" s="656"/>
      <c r="J10" s="656"/>
      <c r="K10" s="656"/>
      <c r="L10" s="656"/>
      <c r="M10" s="3"/>
      <c r="N10" s="3"/>
      <c r="O10" s="3"/>
    </row>
    <row r="11" spans="1:20" ht="15.75" customHeight="1">
      <c r="B11" s="6"/>
      <c r="C11" s="6"/>
      <c r="D11" s="6"/>
      <c r="E11" s="6"/>
      <c r="F11" s="643" t="s">
        <v>114</v>
      </c>
      <c r="G11" s="643"/>
      <c r="H11" s="643"/>
      <c r="I11" s="643"/>
      <c r="J11" s="643"/>
      <c r="K11" s="643"/>
      <c r="L11" s="643"/>
      <c r="M11" s="3"/>
      <c r="N11" s="3"/>
      <c r="O11" s="3"/>
    </row>
    <row r="12" spans="1:20" ht="15.75" customHeight="1">
      <c r="B12" s="6"/>
      <c r="C12" s="6"/>
      <c r="D12" s="6"/>
      <c r="E12" s="6"/>
      <c r="F12" s="6"/>
      <c r="G12" s="645" t="s">
        <v>115</v>
      </c>
      <c r="H12" s="645"/>
      <c r="I12" s="645"/>
      <c r="J12" s="645"/>
      <c r="K12" s="645"/>
      <c r="L12" s="645"/>
      <c r="M12" s="645"/>
      <c r="N12" s="3"/>
      <c r="O12" s="3"/>
    </row>
    <row r="13" spans="1:20" ht="15.75">
      <c r="B13" s="6"/>
      <c r="C13" s="6"/>
      <c r="D13" s="6"/>
      <c r="E13" s="6"/>
      <c r="F13" s="6"/>
      <c r="G13" s="6"/>
      <c r="H13" s="643" t="s">
        <v>116</v>
      </c>
      <c r="I13" s="643"/>
      <c r="J13" s="643"/>
      <c r="K13" s="643"/>
      <c r="L13" s="643"/>
      <c r="M13" s="643"/>
      <c r="N13" s="643"/>
      <c r="O13" s="3"/>
    </row>
    <row r="14" spans="1:20" ht="15.75">
      <c r="B14" s="6"/>
      <c r="C14" s="6"/>
      <c r="D14" s="6"/>
      <c r="E14" s="6"/>
      <c r="F14" s="6"/>
      <c r="G14" s="6"/>
      <c r="H14" s="6"/>
      <c r="I14" s="645" t="s">
        <v>117</v>
      </c>
      <c r="J14" s="645"/>
      <c r="K14" s="645"/>
      <c r="L14" s="645"/>
      <c r="M14" s="645"/>
      <c r="N14" s="645"/>
      <c r="O14" s="645"/>
    </row>
  </sheetData>
  <mergeCells count="13">
    <mergeCell ref="A1:T1"/>
    <mergeCell ref="B2:D2"/>
    <mergeCell ref="E2:G2"/>
    <mergeCell ref="H2:J2"/>
    <mergeCell ref="K2:M2"/>
    <mergeCell ref="G12:M12"/>
    <mergeCell ref="H13:N13"/>
    <mergeCell ref="I14:O14"/>
    <mergeCell ref="B7:H7"/>
    <mergeCell ref="C8:I8"/>
    <mergeCell ref="D9:K9"/>
    <mergeCell ref="E10:L10"/>
    <mergeCell ref="F11:L11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I14"/>
  <sheetViews>
    <sheetView zoomScaleNormal="100" workbookViewId="0">
      <pane ySplit="2" topLeftCell="A3" activePane="bottomLeft" state="frozen"/>
      <selection pane="bottomLeft" activeCell="B12" sqref="B12"/>
    </sheetView>
  </sheetViews>
  <sheetFormatPr defaultRowHeight="11.25"/>
  <cols>
    <col min="1" max="1" width="7.28515625" style="7" bestFit="1" customWidth="1"/>
    <col min="2" max="2" width="7.28515625" style="3" customWidth="1"/>
    <col min="3" max="3" width="5.7109375" style="7" bestFit="1" customWidth="1"/>
    <col min="4" max="4" width="8.7109375" style="27" customWidth="1"/>
    <col min="5" max="5" width="42.7109375" style="89" customWidth="1"/>
    <col min="6" max="6" width="5.85546875" style="3" bestFit="1" customWidth="1"/>
    <col min="7" max="7" width="10.85546875" style="7" customWidth="1"/>
    <col min="8" max="8" width="13.5703125" style="7" customWidth="1"/>
    <col min="9" max="9" width="12" style="7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8" customWidth="1"/>
    <col min="21" max="22" width="5.5703125" style="83" customWidth="1"/>
    <col min="23" max="23" width="5.5703125" style="78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40" customFormat="1" ht="15.75" customHeight="1">
      <c r="A1" s="665" t="s">
        <v>66</v>
      </c>
      <c r="B1" s="665"/>
      <c r="C1" s="667" t="s">
        <v>67</v>
      </c>
      <c r="D1" s="667"/>
      <c r="E1" s="665" t="s">
        <v>0</v>
      </c>
      <c r="F1" s="665"/>
      <c r="G1" s="664" t="s">
        <v>10</v>
      </c>
      <c r="H1" s="664"/>
      <c r="I1" s="664"/>
      <c r="J1" s="665" t="s">
        <v>8</v>
      </c>
      <c r="K1" s="665"/>
      <c r="L1" s="668" t="s">
        <v>433</v>
      </c>
      <c r="M1" s="669"/>
      <c r="N1" s="669"/>
      <c r="O1" s="670"/>
      <c r="P1" s="666" t="s">
        <v>65</v>
      </c>
      <c r="Q1" s="666"/>
      <c r="R1" s="664" t="s">
        <v>55</v>
      </c>
      <c r="S1" s="664"/>
      <c r="T1" s="662" t="s">
        <v>46</v>
      </c>
      <c r="U1" s="660" t="s">
        <v>84</v>
      </c>
      <c r="V1" s="660"/>
      <c r="W1" s="660"/>
      <c r="X1" s="660"/>
      <c r="Y1" s="660"/>
      <c r="Z1" s="660"/>
      <c r="AA1" s="660"/>
      <c r="AB1" s="660"/>
      <c r="AC1" s="660"/>
    </row>
    <row r="2" spans="1:35" s="10" customFormat="1" ht="15.75" customHeight="1" thickBot="1">
      <c r="A2" s="92"/>
      <c r="B2" s="47"/>
      <c r="C2" s="81"/>
      <c r="D2" s="50" t="s">
        <v>68</v>
      </c>
      <c r="E2" s="93"/>
      <c r="F2" s="48" t="s">
        <v>68</v>
      </c>
      <c r="G2" s="44" t="s">
        <v>11</v>
      </c>
      <c r="H2" s="42" t="s">
        <v>12</v>
      </c>
      <c r="I2" s="43" t="s">
        <v>29</v>
      </c>
      <c r="J2" s="70" t="s">
        <v>23</v>
      </c>
      <c r="K2" s="49" t="s">
        <v>68</v>
      </c>
      <c r="L2" s="70" t="s">
        <v>314</v>
      </c>
      <c r="M2" s="70" t="s">
        <v>318</v>
      </c>
      <c r="N2" s="70" t="s">
        <v>319</v>
      </c>
      <c r="O2" s="261" t="s">
        <v>29</v>
      </c>
      <c r="P2" s="56" t="s">
        <v>23</v>
      </c>
      <c r="Q2" s="49" t="s">
        <v>68</v>
      </c>
      <c r="R2" s="70" t="s">
        <v>23</v>
      </c>
      <c r="S2" s="30" t="s">
        <v>68</v>
      </c>
      <c r="T2" s="663"/>
      <c r="U2" s="661"/>
      <c r="V2" s="661"/>
      <c r="W2" s="661"/>
      <c r="X2" s="661"/>
      <c r="Y2" s="661"/>
      <c r="Z2" s="661"/>
      <c r="AA2" s="661"/>
      <c r="AB2" s="661"/>
      <c r="AC2" s="661"/>
    </row>
    <row r="3" spans="1:35" s="17" customFormat="1">
      <c r="A3" s="12" t="str">
        <f>'1-συμβολαια'!A3</f>
        <v>1ο</v>
      </c>
      <c r="B3" s="46"/>
      <c r="C3" s="76">
        <f>'1-συμβολαια'!B3</f>
        <v>31442</v>
      </c>
      <c r="D3" s="18"/>
      <c r="E3" s="88" t="str">
        <f>'1-συμβολαια'!C3</f>
        <v>δάνειο τοκοχρεωλητικό</v>
      </c>
      <c r="F3" s="13"/>
      <c r="G3" s="14" t="str">
        <f>'4-πολλυπρ'!D3</f>
        <v>τραπεζα …??? [= …??? καβαλας</v>
      </c>
      <c r="H3" s="14" t="str">
        <f>'4-πολλυπρ'!I3</f>
        <v>219-43κ = …???</v>
      </c>
      <c r="I3" s="19"/>
      <c r="J3" s="19">
        <f>'1-συμβολαια'!D3</f>
        <v>2500000</v>
      </c>
      <c r="K3" s="19"/>
      <c r="L3" s="26">
        <f>'11-χαρτόσ'!D3</f>
        <v>0</v>
      </c>
      <c r="M3" s="26"/>
      <c r="N3" s="26"/>
      <c r="O3" s="20"/>
      <c r="P3" s="16" t="e">
        <f>#REF!-R3</f>
        <v>#REF!</v>
      </c>
      <c r="Q3" s="15"/>
      <c r="R3" s="21">
        <f>'5-αντίγρ'!Q3</f>
        <v>0</v>
      </c>
      <c r="S3" s="22"/>
      <c r="T3" s="23"/>
      <c r="U3" s="82"/>
      <c r="V3" s="82"/>
      <c r="W3" s="77"/>
      <c r="X3" s="24"/>
      <c r="Y3" s="24"/>
      <c r="Z3" s="24"/>
      <c r="AA3" s="24"/>
      <c r="AB3" s="24"/>
      <c r="AC3" s="24"/>
    </row>
    <row r="4" spans="1:35" s="17" customFormat="1">
      <c r="A4" s="12">
        <f>'1-συμβολαια'!A4</f>
        <v>0</v>
      </c>
      <c r="B4" s="46"/>
      <c r="C4" s="76">
        <f>'1-συμβολαια'!B4</f>
        <v>0</v>
      </c>
      <c r="D4" s="18"/>
      <c r="E4" s="88" t="str">
        <f>'1-συμβολαια'!C4</f>
        <v>υποθήκη</v>
      </c>
      <c r="F4" s="13"/>
      <c r="G4" s="14" t="str">
        <f>'4-πολλυπρ'!D4</f>
        <v>τραπεζα …??? [= …??? καβαλας</v>
      </c>
      <c r="H4" s="14" t="str">
        <f>'4-πολλυπρ'!I4</f>
        <v>219-43κ = …???</v>
      </c>
      <c r="I4" s="19"/>
      <c r="J4" s="19">
        <f>'1-συμβολαια'!D4</f>
        <v>2500000</v>
      </c>
      <c r="K4" s="19"/>
      <c r="L4" s="26">
        <f>'11-χαρτόσ'!D4</f>
        <v>0</v>
      </c>
      <c r="M4" s="26"/>
      <c r="N4" s="26"/>
      <c r="O4" s="20"/>
      <c r="P4" s="16" t="e">
        <f>#REF!-R4</f>
        <v>#REF!</v>
      </c>
      <c r="Q4" s="15"/>
      <c r="R4" s="21">
        <f>'5-αντίγρ'!Q4</f>
        <v>0</v>
      </c>
      <c r="S4" s="22"/>
      <c r="T4" s="23"/>
      <c r="U4" s="82"/>
      <c r="V4" s="82"/>
      <c r="W4" s="77"/>
      <c r="X4" s="24"/>
      <c r="Y4" s="24"/>
      <c r="Z4" s="24"/>
      <c r="AA4" s="24"/>
      <c r="AB4" s="24"/>
      <c r="AC4" s="24"/>
    </row>
    <row r="5" spans="1:35" s="17" customFormat="1">
      <c r="A5" s="12">
        <f>'1-συμβολαια'!A5</f>
        <v>0</v>
      </c>
      <c r="B5" s="46"/>
      <c r="C5" s="76">
        <f>'1-συμβολαια'!B5</f>
        <v>0</v>
      </c>
      <c r="D5" s="18"/>
      <c r="E5" s="88" t="str">
        <f>'1-συμβολαια'!C5</f>
        <v>δανείου ΤΟΚΟΙ</v>
      </c>
      <c r="F5" s="13"/>
      <c r="G5" s="14" t="str">
        <f>'4-πολλυπρ'!D5</f>
        <v>τραπεζα …??? [= …??? καβαλας</v>
      </c>
      <c r="H5" s="14" t="str">
        <f>'4-πολλυπρ'!I5</f>
        <v>219-43κ = …???</v>
      </c>
      <c r="I5" s="19"/>
      <c r="J5" s="19">
        <f>'1-συμβολαια'!D5</f>
        <v>3661984</v>
      </c>
      <c r="K5" s="19"/>
      <c r="L5" s="26">
        <f>'11-χαρτόσ'!D5</f>
        <v>0</v>
      </c>
      <c r="M5" s="26"/>
      <c r="N5" s="26"/>
      <c r="O5" s="20"/>
      <c r="P5" s="16" t="e">
        <f>#REF!-R5</f>
        <v>#REF!</v>
      </c>
      <c r="Q5" s="15"/>
      <c r="R5" s="21">
        <f>'5-αντίγρ'!Q5</f>
        <v>0</v>
      </c>
      <c r="S5" s="22"/>
      <c r="T5" s="23"/>
      <c r="U5" s="82"/>
      <c r="V5" s="82"/>
      <c r="W5" s="77"/>
      <c r="X5" s="24"/>
      <c r="Y5" s="24"/>
      <c r="Z5" s="24"/>
      <c r="AA5" s="24"/>
      <c r="AB5" s="24"/>
      <c r="AC5" s="24"/>
    </row>
    <row r="6" spans="1:35">
      <c r="A6" s="421" t="s">
        <v>56</v>
      </c>
      <c r="B6" s="422"/>
      <c r="C6" s="422"/>
      <c r="D6" s="422"/>
      <c r="E6" s="422"/>
      <c r="F6" s="422"/>
      <c r="G6" s="422"/>
      <c r="H6" s="422"/>
      <c r="I6" s="422"/>
      <c r="J6" s="422"/>
      <c r="K6" s="41"/>
      <c r="L6" s="1">
        <f>SUM(L3:L5)</f>
        <v>0</v>
      </c>
      <c r="M6" s="1"/>
      <c r="N6" s="1"/>
      <c r="O6" s="1">
        <f>SUM(O3:O5)</f>
        <v>0</v>
      </c>
      <c r="P6" s="34" t="e">
        <f>SUM(P3:P5)</f>
        <v>#REF!</v>
      </c>
      <c r="Q6" s="1">
        <f>SUM(Q3:Q5)</f>
        <v>0</v>
      </c>
      <c r="R6" s="1">
        <f>SUM(R3:R5)</f>
        <v>0</v>
      </c>
      <c r="S6" s="1">
        <f>SUM(S3:S5)</f>
        <v>0</v>
      </c>
      <c r="T6" s="3"/>
      <c r="U6" s="78"/>
      <c r="V6" s="78"/>
    </row>
    <row r="7" spans="1:35">
      <c r="T7" s="122"/>
    </row>
    <row r="8" spans="1:35" ht="15.75" customHeight="1">
      <c r="T8" s="122"/>
      <c r="U8" s="643" t="s">
        <v>119</v>
      </c>
      <c r="V8" s="643"/>
      <c r="W8" s="643"/>
      <c r="X8" s="643"/>
      <c r="Y8" s="643"/>
      <c r="Z8" s="643"/>
      <c r="AA8" s="643"/>
      <c r="AB8" s="643"/>
      <c r="AC8" s="643"/>
      <c r="AD8" s="120"/>
      <c r="AE8" s="120"/>
      <c r="AF8" s="120"/>
      <c r="AG8" s="120"/>
      <c r="AH8" s="115"/>
      <c r="AI8" s="115"/>
    </row>
    <row r="9" spans="1:35" ht="15.75" customHeight="1">
      <c r="T9" s="122"/>
      <c r="U9" s="121"/>
      <c r="V9" s="645" t="s">
        <v>120</v>
      </c>
      <c r="W9" s="645"/>
      <c r="X9" s="645"/>
      <c r="Y9" s="645"/>
      <c r="Z9" s="645"/>
      <c r="AA9" s="645"/>
      <c r="AB9" s="645"/>
      <c r="AC9" s="645"/>
      <c r="AD9" s="645"/>
      <c r="AE9" s="115"/>
      <c r="AF9" s="115"/>
      <c r="AG9" s="115"/>
      <c r="AH9" s="115"/>
      <c r="AI9" s="115"/>
    </row>
    <row r="10" spans="1:35" ht="15.75" customHeight="1">
      <c r="T10" s="122"/>
      <c r="U10" s="121"/>
      <c r="V10" s="121"/>
      <c r="W10" s="643" t="s">
        <v>121</v>
      </c>
      <c r="X10" s="643"/>
      <c r="Y10" s="643"/>
      <c r="Z10" s="643"/>
      <c r="AA10" s="643"/>
      <c r="AB10" s="643"/>
      <c r="AC10" s="643"/>
      <c r="AD10" s="643"/>
      <c r="AE10" s="643"/>
      <c r="AF10" s="115"/>
      <c r="AG10" s="115"/>
      <c r="AH10" s="115"/>
      <c r="AI10" s="115"/>
    </row>
    <row r="11" spans="1:35" ht="15.75">
      <c r="U11" s="121"/>
      <c r="V11" s="121"/>
      <c r="W11" s="121"/>
      <c r="X11" s="645" t="s">
        <v>122</v>
      </c>
      <c r="Y11" s="645"/>
      <c r="Z11" s="645"/>
      <c r="AA11" s="645"/>
      <c r="AB11" s="645"/>
      <c r="AC11" s="645"/>
      <c r="AD11" s="645"/>
      <c r="AE11" s="645"/>
      <c r="AF11" s="645"/>
      <c r="AG11" s="115"/>
      <c r="AH11" s="115"/>
      <c r="AI11" s="115"/>
    </row>
    <row r="12" spans="1:35" ht="15.75">
      <c r="U12" s="121"/>
      <c r="V12" s="121"/>
      <c r="W12" s="121"/>
      <c r="X12" s="121"/>
      <c r="Y12" s="643" t="s">
        <v>123</v>
      </c>
      <c r="Z12" s="643"/>
      <c r="AA12" s="643"/>
      <c r="AB12" s="643"/>
      <c r="AC12" s="643"/>
      <c r="AD12" s="643"/>
      <c r="AE12" s="643"/>
      <c r="AF12" s="643"/>
      <c r="AG12" s="643"/>
      <c r="AH12" s="115"/>
      <c r="AI12" s="115"/>
    </row>
    <row r="13" spans="1:35" ht="15.75">
      <c r="U13" s="121"/>
      <c r="V13" s="121"/>
      <c r="W13" s="121"/>
      <c r="X13" s="121"/>
      <c r="Y13" s="121"/>
      <c r="Z13" s="645" t="s">
        <v>124</v>
      </c>
      <c r="AA13" s="645"/>
      <c r="AB13" s="645"/>
      <c r="AC13" s="645"/>
      <c r="AD13" s="645"/>
      <c r="AE13" s="645"/>
      <c r="AF13" s="645"/>
      <c r="AG13" s="645"/>
      <c r="AH13" s="645"/>
      <c r="AI13" s="115"/>
    </row>
    <row r="14" spans="1:35" ht="15.75">
      <c r="U14" s="121"/>
      <c r="V14" s="121"/>
      <c r="W14" s="121"/>
      <c r="X14" s="121"/>
      <c r="Y14" s="121"/>
      <c r="Z14" s="121"/>
      <c r="AA14" s="643" t="s">
        <v>125</v>
      </c>
      <c r="AB14" s="643"/>
      <c r="AC14" s="643"/>
      <c r="AD14" s="643"/>
      <c r="AE14" s="643"/>
      <c r="AF14" s="643"/>
      <c r="AG14" s="643"/>
      <c r="AH14" s="643"/>
      <c r="AI14" s="643"/>
    </row>
  </sheetData>
  <mergeCells count="18">
    <mergeCell ref="A6:J6"/>
    <mergeCell ref="E1:F1"/>
    <mergeCell ref="P1:Q1"/>
    <mergeCell ref="A1:B1"/>
    <mergeCell ref="C1:D1"/>
    <mergeCell ref="G1:I1"/>
    <mergeCell ref="J1:K1"/>
    <mergeCell ref="L1:O1"/>
    <mergeCell ref="U8:AC8"/>
    <mergeCell ref="V9:AD9"/>
    <mergeCell ref="U1:AC2"/>
    <mergeCell ref="T1:T2"/>
    <mergeCell ref="R1:S1"/>
    <mergeCell ref="W10:AE10"/>
    <mergeCell ref="X11:AF11"/>
    <mergeCell ref="Y12:AG12"/>
    <mergeCell ref="Z13:AH13"/>
    <mergeCell ref="AA14:AI14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BM8"/>
  <sheetViews>
    <sheetView workbookViewId="0">
      <pane ySplit="2" topLeftCell="A3" activePane="bottomLeft" state="frozen"/>
      <selection pane="bottomLeft" activeCell="C15" sqref="C15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202" customFormat="1" ht="32.25" customHeight="1">
      <c r="A1" s="675" t="s">
        <v>31</v>
      </c>
      <c r="B1" s="676"/>
      <c r="C1" s="676"/>
      <c r="D1" s="676"/>
      <c r="E1" s="677"/>
      <c r="F1" s="678" t="s">
        <v>287</v>
      </c>
      <c r="G1" s="679"/>
      <c r="H1" s="679"/>
      <c r="I1" s="680"/>
      <c r="J1" s="671" t="s">
        <v>288</v>
      </c>
      <c r="K1" s="672"/>
      <c r="L1" s="672"/>
      <c r="M1" s="672"/>
      <c r="N1" s="672"/>
      <c r="O1" s="672"/>
      <c r="P1" s="672"/>
      <c r="Q1" s="672"/>
      <c r="R1" s="672"/>
      <c r="S1" s="672"/>
      <c r="T1" s="672"/>
      <c r="U1" s="672"/>
      <c r="V1" s="672"/>
      <c r="W1" s="672"/>
      <c r="X1" s="672"/>
      <c r="Y1" s="673"/>
      <c r="Z1" s="681" t="s">
        <v>289</v>
      </c>
      <c r="AA1" s="682"/>
      <c r="AB1" s="682"/>
      <c r="AC1" s="683"/>
      <c r="AD1" s="671" t="s">
        <v>290</v>
      </c>
      <c r="AE1" s="672"/>
      <c r="AF1" s="672"/>
      <c r="AG1" s="672"/>
      <c r="AH1" s="672"/>
      <c r="AI1" s="672"/>
      <c r="AJ1" s="672"/>
      <c r="AK1" s="672"/>
      <c r="AL1" s="672"/>
      <c r="AM1" s="672"/>
      <c r="AN1" s="672"/>
      <c r="AO1" s="672"/>
      <c r="AP1" s="672"/>
      <c r="AQ1" s="672"/>
      <c r="AR1" s="672"/>
      <c r="AS1" s="673"/>
      <c r="AT1" s="678" t="s">
        <v>291</v>
      </c>
      <c r="AU1" s="679"/>
      <c r="AV1" s="679"/>
      <c r="AW1" s="680"/>
      <c r="AX1" s="671" t="s">
        <v>292</v>
      </c>
      <c r="AY1" s="672"/>
      <c r="AZ1" s="672"/>
      <c r="BA1" s="672"/>
      <c r="BB1" s="672"/>
      <c r="BC1" s="672"/>
      <c r="BD1" s="672"/>
      <c r="BE1" s="672"/>
      <c r="BF1" s="672"/>
      <c r="BG1" s="672"/>
      <c r="BH1" s="672"/>
      <c r="BI1" s="672"/>
      <c r="BJ1" s="672"/>
      <c r="BK1" s="672"/>
      <c r="BL1" s="672"/>
      <c r="BM1" s="673"/>
    </row>
    <row r="2" spans="1:65" s="4" customFormat="1" ht="23.25" customHeight="1">
      <c r="A2" s="194" t="s">
        <v>19</v>
      </c>
      <c r="B2" s="194" t="s">
        <v>293</v>
      </c>
      <c r="C2" s="195" t="s">
        <v>294</v>
      </c>
      <c r="D2" s="437" t="s">
        <v>29</v>
      </c>
      <c r="E2" s="642"/>
      <c r="F2" s="196" t="s">
        <v>295</v>
      </c>
      <c r="G2" s="194" t="s">
        <v>18</v>
      </c>
      <c r="H2" s="196" t="s">
        <v>23</v>
      </c>
      <c r="I2" s="197" t="s">
        <v>84</v>
      </c>
      <c r="J2" s="198" t="s">
        <v>296</v>
      </c>
      <c r="K2" s="198" t="s">
        <v>297</v>
      </c>
      <c r="L2" s="196" t="s">
        <v>298</v>
      </c>
      <c r="M2" s="196" t="s">
        <v>299</v>
      </c>
      <c r="N2" s="196" t="s">
        <v>300</v>
      </c>
      <c r="O2" s="196" t="s">
        <v>301</v>
      </c>
      <c r="P2" s="196" t="s">
        <v>302</v>
      </c>
      <c r="Q2" s="196" t="s">
        <v>303</v>
      </c>
      <c r="R2" s="196" t="s">
        <v>304</v>
      </c>
      <c r="S2" s="196" t="s">
        <v>305</v>
      </c>
      <c r="T2" s="196" t="s">
        <v>306</v>
      </c>
      <c r="U2" s="196" t="s">
        <v>23</v>
      </c>
      <c r="V2" s="196" t="s">
        <v>307</v>
      </c>
      <c r="W2" s="196" t="s">
        <v>308</v>
      </c>
      <c r="X2" s="196" t="s">
        <v>309</v>
      </c>
      <c r="Y2" s="199" t="s">
        <v>310</v>
      </c>
      <c r="Z2" s="196" t="s">
        <v>295</v>
      </c>
      <c r="AA2" s="194" t="s">
        <v>18</v>
      </c>
      <c r="AB2" s="196" t="s">
        <v>23</v>
      </c>
      <c r="AC2" s="200" t="s">
        <v>84</v>
      </c>
      <c r="AD2" s="198" t="s">
        <v>296</v>
      </c>
      <c r="AE2" s="198" t="s">
        <v>297</v>
      </c>
      <c r="AF2" s="196" t="s">
        <v>298</v>
      </c>
      <c r="AG2" s="196" t="s">
        <v>299</v>
      </c>
      <c r="AH2" s="196" t="s">
        <v>300</v>
      </c>
      <c r="AI2" s="196" t="s">
        <v>301</v>
      </c>
      <c r="AJ2" s="196" t="s">
        <v>302</v>
      </c>
      <c r="AK2" s="196" t="s">
        <v>303</v>
      </c>
      <c r="AL2" s="196" t="s">
        <v>304</v>
      </c>
      <c r="AM2" s="196" t="s">
        <v>305</v>
      </c>
      <c r="AN2" s="196" t="s">
        <v>306</v>
      </c>
      <c r="AO2" s="196" t="s">
        <v>23</v>
      </c>
      <c r="AP2" s="196" t="s">
        <v>307</v>
      </c>
      <c r="AQ2" s="196" t="s">
        <v>308</v>
      </c>
      <c r="AR2" s="196" t="s">
        <v>309</v>
      </c>
      <c r="AS2" s="199" t="s">
        <v>310</v>
      </c>
      <c r="AT2" s="196" t="s">
        <v>295</v>
      </c>
      <c r="AU2" s="194" t="s">
        <v>18</v>
      </c>
      <c r="AV2" s="196" t="s">
        <v>23</v>
      </c>
      <c r="AW2" s="197" t="s">
        <v>84</v>
      </c>
      <c r="AX2" s="198" t="s">
        <v>296</v>
      </c>
      <c r="AY2" s="198" t="s">
        <v>297</v>
      </c>
      <c r="AZ2" s="196" t="s">
        <v>298</v>
      </c>
      <c r="BA2" s="196" t="s">
        <v>299</v>
      </c>
      <c r="BB2" s="196" t="s">
        <v>300</v>
      </c>
      <c r="BC2" s="196" t="s">
        <v>301</v>
      </c>
      <c r="BD2" s="196" t="s">
        <v>302</v>
      </c>
      <c r="BE2" s="196" t="s">
        <v>303</v>
      </c>
      <c r="BF2" s="196" t="s">
        <v>304</v>
      </c>
      <c r="BG2" s="196" t="s">
        <v>305</v>
      </c>
      <c r="BH2" s="196" t="s">
        <v>306</v>
      </c>
      <c r="BI2" s="196" t="s">
        <v>23</v>
      </c>
      <c r="BJ2" s="196" t="s">
        <v>307</v>
      </c>
      <c r="BK2" s="196" t="s">
        <v>308</v>
      </c>
      <c r="BL2" s="196" t="s">
        <v>311</v>
      </c>
      <c r="BM2" s="199" t="s">
        <v>310</v>
      </c>
    </row>
    <row r="3" spans="1:65">
      <c r="A3" s="29" t="str">
        <f>'1-συμβολαια'!A3</f>
        <v>1ο</v>
      </c>
      <c r="B3" s="14" t="str">
        <f>'4-πολλυπρ'!D3</f>
        <v>τραπεζα …??? [= …??? καβαλας</v>
      </c>
      <c r="C3" s="14" t="str">
        <f>'4-πολλυπρ'!I3</f>
        <v>219-43κ = …???</v>
      </c>
      <c r="D3" s="24"/>
      <c r="E3" s="24"/>
      <c r="F3" s="11"/>
      <c r="G3" s="28"/>
      <c r="H3" s="11"/>
      <c r="I3" s="24"/>
      <c r="J3" s="11"/>
      <c r="K3" s="148" t="s">
        <v>312</v>
      </c>
      <c r="L3" s="24"/>
      <c r="M3" s="24"/>
      <c r="N3" s="24"/>
      <c r="O3" s="24"/>
      <c r="P3" s="24"/>
      <c r="Q3" s="24"/>
      <c r="R3" s="24"/>
      <c r="S3" s="24"/>
      <c r="T3" s="24"/>
      <c r="U3" s="11"/>
      <c r="V3" s="28"/>
      <c r="W3" s="28"/>
      <c r="X3" s="24"/>
      <c r="Y3" s="24"/>
      <c r="Z3" s="11"/>
      <c r="AA3" s="24"/>
      <c r="AB3" s="11"/>
      <c r="AC3" s="24"/>
      <c r="AD3" s="11"/>
      <c r="AE3" s="201" t="s">
        <v>312</v>
      </c>
      <c r="AF3" s="24"/>
      <c r="AG3" s="24"/>
      <c r="AH3" s="24"/>
      <c r="AI3" s="24"/>
      <c r="AJ3" s="24"/>
      <c r="AK3" s="24"/>
      <c r="AL3" s="24"/>
      <c r="AM3" s="24"/>
      <c r="AN3" s="24"/>
      <c r="AO3" s="24"/>
      <c r="AP3" s="24"/>
      <c r="AQ3" s="24"/>
      <c r="AR3" s="24"/>
      <c r="AS3" s="24"/>
      <c r="AT3" s="11"/>
      <c r="AU3" s="24"/>
      <c r="AV3" s="11"/>
      <c r="AW3" s="24"/>
      <c r="AX3" s="11"/>
      <c r="AY3" s="24"/>
      <c r="AZ3" s="24"/>
      <c r="BA3" s="24"/>
      <c r="BB3" s="24"/>
      <c r="BC3" s="24"/>
      <c r="BD3" s="24"/>
      <c r="BE3" s="24"/>
      <c r="BF3" s="24"/>
      <c r="BG3" s="24"/>
      <c r="BH3" s="24"/>
      <c r="BI3" s="11"/>
      <c r="BJ3" s="24"/>
      <c r="BK3" s="24"/>
      <c r="BL3" s="24"/>
      <c r="BM3" s="24"/>
    </row>
    <row r="4" spans="1:65">
      <c r="A4" s="29">
        <f>'1-συμβολαια'!A4</f>
        <v>0</v>
      </c>
      <c r="B4" s="14" t="str">
        <f>'4-πολλυπρ'!D4</f>
        <v>τραπεζα …??? [= …??? καβαλας</v>
      </c>
      <c r="C4" s="14" t="str">
        <f>'4-πολλυπρ'!I4</f>
        <v>219-43κ = …???</v>
      </c>
      <c r="D4" s="24"/>
      <c r="E4" s="24"/>
      <c r="F4" s="11"/>
      <c r="G4" s="28"/>
      <c r="H4" s="11"/>
      <c r="I4" s="24"/>
      <c r="J4" s="11"/>
      <c r="K4" s="148" t="s">
        <v>312</v>
      </c>
      <c r="L4" s="24"/>
      <c r="M4" s="24"/>
      <c r="N4" s="24"/>
      <c r="O4" s="24"/>
      <c r="P4" s="24"/>
      <c r="Q4" s="24"/>
      <c r="R4" s="24"/>
      <c r="S4" s="24"/>
      <c r="T4" s="24"/>
      <c r="U4" s="11"/>
      <c r="V4" s="28"/>
      <c r="W4" s="28"/>
      <c r="X4" s="24"/>
      <c r="Y4" s="24"/>
      <c r="Z4" s="11"/>
      <c r="AA4" s="24"/>
      <c r="AB4" s="11"/>
      <c r="AC4" s="24"/>
      <c r="AD4" s="11"/>
      <c r="AE4" s="201" t="s">
        <v>312</v>
      </c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11"/>
      <c r="AU4" s="24"/>
      <c r="AV4" s="11"/>
      <c r="AW4" s="24"/>
      <c r="AX4" s="11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11"/>
      <c r="BJ4" s="24"/>
      <c r="BK4" s="24"/>
      <c r="BL4" s="24"/>
      <c r="BM4" s="24"/>
    </row>
    <row r="5" spans="1:65">
      <c r="A5" s="29">
        <f>'1-συμβολαια'!A5</f>
        <v>0</v>
      </c>
      <c r="B5" s="14" t="str">
        <f>'4-πολλυπρ'!D5</f>
        <v>τραπεζα …??? [= …??? καβαλας</v>
      </c>
      <c r="C5" s="14" t="str">
        <f>'4-πολλυπρ'!I5</f>
        <v>219-43κ = …???</v>
      </c>
      <c r="D5" s="24"/>
      <c r="E5" s="24"/>
      <c r="F5" s="11"/>
      <c r="G5" s="28"/>
      <c r="H5" s="11"/>
      <c r="I5" s="24"/>
      <c r="J5" s="11"/>
      <c r="K5" s="148" t="s">
        <v>312</v>
      </c>
      <c r="L5" s="24"/>
      <c r="M5" s="24"/>
      <c r="N5" s="24"/>
      <c r="O5" s="24"/>
      <c r="P5" s="24"/>
      <c r="Q5" s="24"/>
      <c r="R5" s="24"/>
      <c r="S5" s="24"/>
      <c r="T5" s="24"/>
      <c r="U5" s="11"/>
      <c r="V5" s="28"/>
      <c r="W5" s="28"/>
      <c r="X5" s="24"/>
      <c r="Y5" s="24"/>
      <c r="Z5" s="11"/>
      <c r="AA5" s="24"/>
      <c r="AB5" s="11"/>
      <c r="AC5" s="24"/>
      <c r="AD5" s="11"/>
      <c r="AE5" s="201" t="s">
        <v>312</v>
      </c>
      <c r="AF5" s="24"/>
      <c r="AG5" s="24"/>
      <c r="AH5" s="24"/>
      <c r="AI5" s="24"/>
      <c r="AJ5" s="24"/>
      <c r="AK5" s="24"/>
      <c r="AL5" s="24"/>
      <c r="AM5" s="24"/>
      <c r="AN5" s="24"/>
      <c r="AO5" s="24"/>
      <c r="AP5" s="24"/>
      <c r="AQ5" s="24"/>
      <c r="AR5" s="24"/>
      <c r="AS5" s="24"/>
      <c r="AT5" s="11"/>
      <c r="AU5" s="24"/>
      <c r="AV5" s="11"/>
      <c r="AW5" s="24"/>
      <c r="AX5" s="11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11"/>
      <c r="BJ5" s="24"/>
      <c r="BK5" s="24"/>
      <c r="BL5" s="24"/>
      <c r="BM5" s="24"/>
    </row>
    <row r="7" spans="1:65">
      <c r="F7" s="674" t="s">
        <v>313</v>
      </c>
      <c r="G7" s="674"/>
      <c r="H7" s="674"/>
      <c r="I7" s="674"/>
    </row>
    <row r="8" spans="1:65">
      <c r="F8" s="674"/>
      <c r="G8" s="674"/>
      <c r="H8" s="674"/>
      <c r="I8" s="674"/>
    </row>
  </sheetData>
  <mergeCells count="9">
    <mergeCell ref="AX1:BM1"/>
    <mergeCell ref="D2:E2"/>
    <mergeCell ref="F7:I8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AW76"/>
  <sheetViews>
    <sheetView workbookViewId="0">
      <pane ySplit="2" topLeftCell="A3" activePane="bottomLeft" state="frozen"/>
      <selection pane="bottomLeft" activeCell="A20" sqref="A20"/>
    </sheetView>
  </sheetViews>
  <sheetFormatPr defaultRowHeight="11.25"/>
  <cols>
    <col min="1" max="1" width="8.140625" style="7" bestFit="1" customWidth="1"/>
    <col min="2" max="2" width="8.7109375" style="141" bestFit="1" customWidth="1"/>
    <col min="3" max="3" width="16.85546875" style="89" bestFit="1" customWidth="1"/>
    <col min="4" max="4" width="12.85546875" style="3" customWidth="1"/>
    <col min="5" max="5" width="12.42578125" style="3" customWidth="1"/>
    <col min="6" max="6" width="9" style="3" customWidth="1"/>
    <col min="7" max="7" width="7.28515625" style="2" customWidth="1"/>
    <col min="8" max="8" width="10.28515625" style="2" customWidth="1"/>
    <col min="9" max="9" width="9.42578125" style="2" bestFit="1" customWidth="1"/>
    <col min="10" max="10" width="9" style="2" customWidth="1"/>
    <col min="11" max="11" width="9.42578125" style="2" bestFit="1" customWidth="1"/>
    <col min="12" max="12" width="9" style="2" customWidth="1"/>
    <col min="13" max="13" width="8.140625" style="2" bestFit="1" customWidth="1"/>
    <col min="14" max="14" width="11.140625" style="2" customWidth="1"/>
    <col min="15" max="15" width="8.140625" style="2" bestFit="1" customWidth="1"/>
    <col min="16" max="16" width="6.5703125" style="7" bestFit="1" customWidth="1"/>
    <col min="17" max="17" width="5.7109375" style="2" bestFit="1" customWidth="1"/>
    <col min="18" max="18" width="8.5703125" style="72" bestFit="1" customWidth="1"/>
    <col min="19" max="19" width="8.5703125" style="72" customWidth="1"/>
    <col min="20" max="20" width="10.28515625" style="2" customWidth="1"/>
    <col min="21" max="21" width="9.5703125" style="2" customWidth="1"/>
    <col min="22" max="22" width="9.7109375" style="2" customWidth="1"/>
    <col min="23" max="23" width="10.28515625" style="2" customWidth="1"/>
    <col min="24" max="24" width="9.42578125" style="2" bestFit="1" customWidth="1"/>
    <col min="25" max="25" width="10.28515625" style="2" bestFit="1" customWidth="1"/>
    <col min="26" max="26" width="9" style="2" customWidth="1"/>
    <col min="27" max="27" width="9.42578125" style="2" bestFit="1" customWidth="1"/>
    <col min="28" max="28" width="8.28515625" style="2" bestFit="1" customWidth="1"/>
    <col min="29" max="29" width="10.28515625" style="2" bestFit="1" customWidth="1"/>
    <col min="30" max="30" width="9.42578125" style="2" bestFit="1" customWidth="1"/>
    <col min="31" max="31" width="9" style="2" bestFit="1" customWidth="1"/>
    <col min="32" max="32" width="9.42578125" style="2" bestFit="1" customWidth="1"/>
    <col min="33" max="33" width="10.28515625" style="2" bestFit="1" customWidth="1"/>
    <col min="34" max="34" width="9.42578125" style="2" bestFit="1" customWidth="1"/>
    <col min="35" max="35" width="8.7109375" style="27" bestFit="1" customWidth="1"/>
    <col min="36" max="36" width="10.28515625" style="27" bestFit="1" customWidth="1"/>
    <col min="37" max="37" width="21.42578125" style="74" customWidth="1"/>
    <col min="38" max="38" width="7.5703125" style="3" customWidth="1"/>
    <col min="39" max="39" width="9.5703125" style="3" customWidth="1"/>
    <col min="40" max="42" width="6.42578125" style="3" customWidth="1"/>
    <col min="43" max="48" width="7" style="3" customWidth="1"/>
    <col min="49" max="49" width="29.28515625" style="3" bestFit="1" customWidth="1"/>
    <col min="50" max="16384" width="9.140625" style="3"/>
  </cols>
  <sheetData>
    <row r="1" spans="1:49" ht="29.25" customHeight="1">
      <c r="A1" s="692" t="s">
        <v>1</v>
      </c>
      <c r="B1" s="694" t="s">
        <v>2</v>
      </c>
      <c r="C1" s="691" t="s">
        <v>0</v>
      </c>
      <c r="D1" s="695" t="s">
        <v>11</v>
      </c>
      <c r="E1" s="689" t="s">
        <v>12</v>
      </c>
      <c r="F1" s="668" t="s">
        <v>480</v>
      </c>
      <c r="G1" s="669"/>
      <c r="H1" s="669"/>
      <c r="I1" s="670"/>
      <c r="J1" s="684" t="s">
        <v>483</v>
      </c>
      <c r="K1" s="685"/>
      <c r="L1" s="701" t="s">
        <v>135</v>
      </c>
      <c r="M1" s="702"/>
      <c r="N1" s="718" t="s">
        <v>479</v>
      </c>
      <c r="O1" s="719"/>
      <c r="P1" s="715" t="s">
        <v>76</v>
      </c>
      <c r="Q1" s="716"/>
      <c r="R1" s="716"/>
      <c r="S1" s="716"/>
      <c r="T1" s="717"/>
      <c r="U1" s="718" t="s">
        <v>472</v>
      </c>
      <c r="V1" s="718"/>
      <c r="W1" s="707" t="s">
        <v>43</v>
      </c>
      <c r="X1" s="708"/>
      <c r="Y1" s="709"/>
      <c r="Z1" s="584" t="s">
        <v>58</v>
      </c>
      <c r="AA1" s="585"/>
      <c r="AB1" s="710"/>
      <c r="AC1" s="705" t="s">
        <v>77</v>
      </c>
      <c r="AD1" s="706"/>
      <c r="AE1" s="706"/>
      <c r="AF1" s="706"/>
      <c r="AG1" s="706"/>
      <c r="AH1" s="326"/>
      <c r="AI1" s="711" t="s">
        <v>54</v>
      </c>
      <c r="AJ1" s="713" t="s">
        <v>44</v>
      </c>
      <c r="AK1" s="703" t="s">
        <v>80</v>
      </c>
      <c r="AL1" s="698" t="s">
        <v>29</v>
      </c>
      <c r="AM1" s="699"/>
      <c r="AN1" s="699"/>
      <c r="AO1" s="699"/>
      <c r="AP1" s="700"/>
    </row>
    <row r="2" spans="1:49" ht="39" thickBot="1">
      <c r="A2" s="693"/>
      <c r="B2" s="426"/>
      <c r="C2" s="463"/>
      <c r="D2" s="696"/>
      <c r="E2" s="690"/>
      <c r="F2" s="306" t="s">
        <v>251</v>
      </c>
      <c r="G2" s="307" t="s">
        <v>91</v>
      </c>
      <c r="H2" s="307" t="s">
        <v>47</v>
      </c>
      <c r="I2" s="303" t="s">
        <v>396</v>
      </c>
      <c r="J2" s="270" t="s">
        <v>23</v>
      </c>
      <c r="K2" s="305" t="s">
        <v>396</v>
      </c>
      <c r="L2" s="37" t="s">
        <v>23</v>
      </c>
      <c r="M2" s="303" t="s">
        <v>396</v>
      </c>
      <c r="N2" s="66" t="s">
        <v>23</v>
      </c>
      <c r="O2" s="304" t="s">
        <v>396</v>
      </c>
      <c r="P2" s="338" t="s">
        <v>23</v>
      </c>
      <c r="Q2" s="339" t="s">
        <v>396</v>
      </c>
      <c r="R2" s="71" t="s">
        <v>81</v>
      </c>
      <c r="S2" s="71" t="s">
        <v>496</v>
      </c>
      <c r="T2" s="337" t="s">
        <v>497</v>
      </c>
      <c r="U2" s="66" t="s">
        <v>23</v>
      </c>
      <c r="V2" s="304" t="s">
        <v>396</v>
      </c>
      <c r="W2" s="37" t="s">
        <v>23</v>
      </c>
      <c r="X2" s="270" t="s">
        <v>396</v>
      </c>
      <c r="Y2" s="32" t="s">
        <v>34</v>
      </c>
      <c r="Z2" s="37" t="s">
        <v>23</v>
      </c>
      <c r="AA2" s="270" t="s">
        <v>396</v>
      </c>
      <c r="AB2" s="241" t="s">
        <v>34</v>
      </c>
      <c r="AC2" s="37" t="s">
        <v>481</v>
      </c>
      <c r="AD2" s="270" t="s">
        <v>396</v>
      </c>
      <c r="AE2" s="9" t="s">
        <v>482</v>
      </c>
      <c r="AF2" s="270" t="s">
        <v>396</v>
      </c>
      <c r="AG2" s="67" t="s">
        <v>33</v>
      </c>
      <c r="AH2" s="327" t="s">
        <v>396</v>
      </c>
      <c r="AI2" s="712"/>
      <c r="AJ2" s="714"/>
      <c r="AK2" s="704"/>
      <c r="AL2" s="698"/>
      <c r="AM2" s="699"/>
      <c r="AN2" s="699"/>
      <c r="AO2" s="699"/>
      <c r="AP2" s="700"/>
    </row>
    <row r="3" spans="1:49" s="5" customFormat="1">
      <c r="A3" s="415" t="str">
        <f>'1-συμβολαια'!A3</f>
        <v>1ο</v>
      </c>
      <c r="B3" s="407">
        <f>'1-συμβολαια'!B3</f>
        <v>31442</v>
      </c>
      <c r="C3" s="408" t="str">
        <f>'1-συμβολαια'!C3</f>
        <v>δάνειο τοκοχρεωλητικό</v>
      </c>
      <c r="D3" s="371" t="str">
        <f>'4-πολλυπρ'!D3</f>
        <v>τραπεζα …??? [= …??? καβαλας</v>
      </c>
      <c r="E3" s="371" t="str">
        <f>'4-πολλυπρ'!I3</f>
        <v>219-43κ = …???</v>
      </c>
      <c r="F3" s="371">
        <f>'14-βιβλΕσ'!O3</f>
        <v>4056</v>
      </c>
      <c r="G3" s="363">
        <f>'14-βιβλΕσ'!Q3</f>
        <v>0</v>
      </c>
      <c r="H3" s="363">
        <f t="shared" ref="H3:H5" si="0">F3+G3</f>
        <v>4056</v>
      </c>
      <c r="I3" s="409">
        <f t="shared" ref="I3:I5" si="1">H3/340.75</f>
        <v>11.903154805575936</v>
      </c>
      <c r="J3" s="363">
        <f>'8-κ-15-17'!AG3</f>
        <v>9269.0000000000036</v>
      </c>
      <c r="K3" s="409">
        <f t="shared" ref="K3:K5" si="2">J3/340.75</f>
        <v>27.20176082171681</v>
      </c>
      <c r="L3" s="363">
        <f>'14-βιβλΕσ'!R3</f>
        <v>2070</v>
      </c>
      <c r="M3" s="409">
        <f t="shared" ref="M3:M5" si="3">L3/340.75</f>
        <v>6.0748349229640501</v>
      </c>
      <c r="N3" s="363">
        <f>('14-βιβλΕσ'!N3+'14-βιβλΕσ'!O3+'14-βιβλΕσ'!R3)*30%</f>
        <v>1323</v>
      </c>
      <c r="O3" s="409">
        <f t="shared" ref="O3:O5" si="4">N3/340.75</f>
        <v>3.8826118855465883</v>
      </c>
      <c r="P3" s="411"/>
      <c r="Q3" s="412"/>
      <c r="R3" s="411"/>
      <c r="S3" s="411"/>
      <c r="T3" s="411"/>
      <c r="U3" s="363">
        <f>AG3</f>
        <v>13539</v>
      </c>
      <c r="V3" s="409">
        <f t="shared" ref="V3:V5" si="5">U3/340.75</f>
        <v>39.732942039618486</v>
      </c>
      <c r="W3" s="363">
        <f>AG3+U3</f>
        <v>27078</v>
      </c>
      <c r="X3" s="409">
        <f t="shared" ref="X3:X5" si="6">W3/340.75</f>
        <v>79.465884079236972</v>
      </c>
      <c r="Y3" s="378">
        <v>62558</v>
      </c>
      <c r="Z3" s="411"/>
      <c r="AA3" s="412"/>
      <c r="AB3" s="413"/>
      <c r="AC3" s="363">
        <f>'1-συμβολαια'!L3+'8-κ-15-17'!AE3+'14-βιβλΕσ'!L3+'14-βιβλΕσ'!Q3+'14-βιβλΕσ'!R3</f>
        <v>64170</v>
      </c>
      <c r="AD3" s="409">
        <f t="shared" ref="AD3:AD5" si="7">AC3/340.75</f>
        <v>188.31988261188556</v>
      </c>
      <c r="AE3" s="363">
        <f>'1-συμβολαια'!M3</f>
        <v>50631</v>
      </c>
      <c r="AF3" s="409">
        <f t="shared" ref="AF3:AF5" si="8">AE3/340.75</f>
        <v>148.58694057226705</v>
      </c>
      <c r="AG3" s="363">
        <f t="shared" ref="AG3:AG5" si="9">AC3-AE3</f>
        <v>13539</v>
      </c>
      <c r="AH3" s="409">
        <f t="shared" ref="AH3:AH5" si="10">AG3/340.75</f>
        <v>39.732942039618486</v>
      </c>
      <c r="AI3" s="389">
        <v>45973</v>
      </c>
      <c r="AJ3" s="301">
        <f t="shared" ref="AJ3:AJ5" si="11">Y3+AB3</f>
        <v>62558</v>
      </c>
      <c r="AK3" s="410"/>
      <c r="AL3" s="366"/>
      <c r="AM3" s="366"/>
      <c r="AN3" s="366"/>
      <c r="AO3" s="366"/>
      <c r="AP3" s="366"/>
    </row>
    <row r="4" spans="1:49" s="5" customFormat="1">
      <c r="A4" s="415">
        <f>'1-συμβολαια'!A4</f>
        <v>0</v>
      </c>
      <c r="B4" s="407"/>
      <c r="C4" s="408" t="str">
        <f>'1-συμβολαια'!C4</f>
        <v>υποθήκη</v>
      </c>
      <c r="D4" s="371" t="str">
        <f>'4-πολλυπρ'!D4</f>
        <v>τραπεζα …??? [= …??? καβαλας</v>
      </c>
      <c r="E4" s="371" t="str">
        <f>'4-πολλυπρ'!I4</f>
        <v>219-43κ = …???</v>
      </c>
      <c r="F4" s="371">
        <f>'14-βιβλΕσ'!O4</f>
        <v>3881</v>
      </c>
      <c r="G4" s="363">
        <f>'14-βιβλΕσ'!Q4</f>
        <v>200</v>
      </c>
      <c r="H4" s="363">
        <f t="shared" si="0"/>
        <v>4081</v>
      </c>
      <c r="I4" s="409">
        <f t="shared" si="1"/>
        <v>11.976522377109317</v>
      </c>
      <c r="J4" s="363">
        <f>'8-κ-15-17'!AG4</f>
        <v>32500.000000000004</v>
      </c>
      <c r="K4" s="409">
        <f t="shared" si="2"/>
        <v>95.377842993396925</v>
      </c>
      <c r="L4" s="363">
        <f>'14-βιβλΕσ'!R4</f>
        <v>2020</v>
      </c>
      <c r="M4" s="409">
        <f t="shared" si="3"/>
        <v>5.928099779897285</v>
      </c>
      <c r="N4" s="363">
        <f>('14-βιβλΕσ'!N4+'14-βιβλΕσ'!O4+'14-βιβλΕσ'!R4)*30%</f>
        <v>9066</v>
      </c>
      <c r="O4" s="409">
        <f t="shared" si="4"/>
        <v>26.606016140865737</v>
      </c>
      <c r="P4" s="411"/>
      <c r="Q4" s="412"/>
      <c r="R4" s="411"/>
      <c r="S4" s="411"/>
      <c r="T4" s="411"/>
      <c r="U4" s="363">
        <f t="shared" ref="U4:U5" si="12">AG4</f>
        <v>62920</v>
      </c>
      <c r="V4" s="409">
        <f t="shared" si="5"/>
        <v>184.65150403521645</v>
      </c>
      <c r="W4" s="363">
        <f t="shared" ref="W4:W5" si="13">AG4+U4</f>
        <v>125840</v>
      </c>
      <c r="X4" s="409">
        <f t="shared" si="6"/>
        <v>369.3030080704329</v>
      </c>
      <c r="Y4" s="378">
        <v>290712.82015071833</v>
      </c>
      <c r="Z4" s="411"/>
      <c r="AA4" s="412"/>
      <c r="AB4" s="413"/>
      <c r="AC4" s="363">
        <f>'1-συμβολαια'!L4+'8-κ-15-17'!AE4+'14-βιβλΕσ'!L4+'14-βιβλΕσ'!Q4+'14-βιβλΕσ'!R4</f>
        <v>62920</v>
      </c>
      <c r="AD4" s="409">
        <f t="shared" si="7"/>
        <v>184.65150403521645</v>
      </c>
      <c r="AE4" s="363">
        <f>'1-συμβολαια'!M4</f>
        <v>0</v>
      </c>
      <c r="AF4" s="409">
        <f t="shared" si="8"/>
        <v>0</v>
      </c>
      <c r="AG4" s="363">
        <f t="shared" si="9"/>
        <v>62920</v>
      </c>
      <c r="AH4" s="409">
        <f t="shared" si="10"/>
        <v>184.65150403521645</v>
      </c>
      <c r="AI4" s="389">
        <v>45949</v>
      </c>
      <c r="AJ4" s="301">
        <f t="shared" si="11"/>
        <v>290712.82015071833</v>
      </c>
      <c r="AK4" s="410"/>
      <c r="AL4" s="366"/>
      <c r="AM4" s="366"/>
      <c r="AN4" s="366"/>
      <c r="AO4" s="366"/>
      <c r="AP4" s="366"/>
    </row>
    <row r="5" spans="1:49" s="5" customFormat="1">
      <c r="A5" s="415">
        <f>'1-συμβολαια'!A5</f>
        <v>0</v>
      </c>
      <c r="B5" s="407"/>
      <c r="C5" s="408" t="str">
        <f>'1-συμβολαια'!C5</f>
        <v>δανείου ΤΟΚΟΙ</v>
      </c>
      <c r="D5" s="371" t="str">
        <f>'4-πολλυπρ'!D5</f>
        <v>τραπεζα …??? [= …??? καβαλας</v>
      </c>
      <c r="E5" s="371" t="str">
        <f>'4-πολλυπρ'!I5</f>
        <v>219-43κ = …???</v>
      </c>
      <c r="F5" s="371">
        <f>'14-βιβλΕσ'!O5</f>
        <v>5623.9760000000006</v>
      </c>
      <c r="G5" s="363">
        <f>'14-βιβλΕσ'!Q5</f>
        <v>0</v>
      </c>
      <c r="H5" s="363">
        <f t="shared" si="0"/>
        <v>5623.9760000000006</v>
      </c>
      <c r="I5" s="409">
        <f t="shared" si="1"/>
        <v>16.504698459280998</v>
      </c>
      <c r="J5" s="363">
        <f>'8-κ-15-17'!AG5</f>
        <v>47605.792000000001</v>
      </c>
      <c r="K5" s="409">
        <f t="shared" si="2"/>
        <v>139.70885399853265</v>
      </c>
      <c r="L5" s="363">
        <f>'14-βιβλΕσ'!R5</f>
        <v>420</v>
      </c>
      <c r="M5" s="409">
        <f t="shared" si="3"/>
        <v>1.2325752017608218</v>
      </c>
      <c r="N5" s="363">
        <f>('14-βιβλΕσ'!N5+'14-βιβλΕσ'!O5+'14-βιβλΕσ'!R5)*30%</f>
        <v>11891.952000000001</v>
      </c>
      <c r="O5" s="409">
        <f t="shared" si="4"/>
        <v>34.899345561261924</v>
      </c>
      <c r="P5" s="411"/>
      <c r="Q5" s="412"/>
      <c r="R5" s="411"/>
      <c r="S5" s="411"/>
      <c r="T5" s="411"/>
      <c r="U5" s="363">
        <f t="shared" si="12"/>
        <v>87245.631999999998</v>
      </c>
      <c r="V5" s="409">
        <f t="shared" si="5"/>
        <v>256.04000586940572</v>
      </c>
      <c r="W5" s="363">
        <f t="shared" si="13"/>
        <v>174491.264</v>
      </c>
      <c r="X5" s="409">
        <f t="shared" si="6"/>
        <v>512.08001173881144</v>
      </c>
      <c r="Y5" s="378">
        <v>403105.90789179533</v>
      </c>
      <c r="Z5" s="411"/>
      <c r="AA5" s="412"/>
      <c r="AB5" s="413"/>
      <c r="AC5" s="363">
        <f>'1-συμβολαια'!L5+'8-κ-15-17'!AE5+'14-βιβλΕσ'!L5+'14-βιβλΕσ'!Q5+'14-βιβλΕσ'!R5</f>
        <v>87245.631999999998</v>
      </c>
      <c r="AD5" s="409">
        <f t="shared" si="7"/>
        <v>256.04000586940572</v>
      </c>
      <c r="AE5" s="363">
        <f>'1-συμβολαια'!M5</f>
        <v>0</v>
      </c>
      <c r="AF5" s="409">
        <f t="shared" si="8"/>
        <v>0</v>
      </c>
      <c r="AG5" s="363">
        <f t="shared" si="9"/>
        <v>87245.631999999998</v>
      </c>
      <c r="AH5" s="409">
        <f t="shared" si="10"/>
        <v>256.04000586940572</v>
      </c>
      <c r="AI5" s="389">
        <v>45949</v>
      </c>
      <c r="AJ5" s="301">
        <f t="shared" si="11"/>
        <v>403105.90789179533</v>
      </c>
      <c r="AK5" s="410"/>
      <c r="AL5" s="366"/>
      <c r="AM5" s="366"/>
      <c r="AN5" s="366"/>
      <c r="AO5" s="366"/>
      <c r="AP5" s="366"/>
    </row>
    <row r="6" spans="1:49">
      <c r="A6" s="686" t="s">
        <v>35</v>
      </c>
      <c r="B6" s="687"/>
      <c r="C6" s="687"/>
      <c r="D6" s="687"/>
      <c r="E6" s="688"/>
      <c r="F6" s="269">
        <f t="shared" ref="F6:K6" si="14">SUM(F3:F5)</f>
        <v>13560.976000000001</v>
      </c>
      <c r="G6" s="269">
        <f t="shared" si="14"/>
        <v>200</v>
      </c>
      <c r="H6" s="269">
        <f t="shared" si="14"/>
        <v>13760.976000000001</v>
      </c>
      <c r="I6" s="39">
        <f t="shared" si="14"/>
        <v>40.384375641966251</v>
      </c>
      <c r="J6" s="269">
        <f t="shared" si="14"/>
        <v>89374.792000000016</v>
      </c>
      <c r="K6" s="39">
        <f t="shared" si="14"/>
        <v>262.28845781364635</v>
      </c>
      <c r="L6" s="269">
        <f t="shared" ref="L6" si="15">SUM(L3:L5)</f>
        <v>4510</v>
      </c>
      <c r="M6" s="39">
        <f t="shared" ref="M6" si="16">SUM(M3:M5)</f>
        <v>13.235509904622157</v>
      </c>
      <c r="N6" s="269">
        <f t="shared" ref="N6" si="17">SUM(N3:N5)</f>
        <v>22280.952000000001</v>
      </c>
      <c r="O6" s="39">
        <f t="shared" ref="O6" si="18">SUM(O3:O5)</f>
        <v>65.387973587674253</v>
      </c>
      <c r="P6" s="411"/>
      <c r="Q6" s="412"/>
      <c r="R6" s="411"/>
      <c r="S6" s="411"/>
      <c r="T6" s="411"/>
      <c r="U6" s="269">
        <f>SUM(U3:U5)</f>
        <v>163704.63199999998</v>
      </c>
      <c r="V6" s="409">
        <f t="shared" ref="V6" si="19">U6/340.75</f>
        <v>480.42445194424062</v>
      </c>
      <c r="W6" s="269">
        <f t="shared" ref="W6" si="20">SUM(W3:W5)</f>
        <v>327409.26399999997</v>
      </c>
      <c r="X6" s="39">
        <f t="shared" ref="X6" si="21">SUM(X3:X5)</f>
        <v>960.84890388848135</v>
      </c>
      <c r="Y6" s="269">
        <f t="shared" ref="Y6" si="22">SUM(Y3:Y5)</f>
        <v>756376.7280425136</v>
      </c>
      <c r="Z6" s="411"/>
      <c r="AA6" s="411"/>
      <c r="AB6" s="411"/>
      <c r="AC6" s="269">
        <f t="shared" ref="AC6" si="23">SUM(AC3:AC5)</f>
        <v>214335.63199999998</v>
      </c>
      <c r="AD6" s="39">
        <f t="shared" ref="AD6" si="24">SUM(AD3:AD5)</f>
        <v>629.01139251650773</v>
      </c>
      <c r="AE6" s="269">
        <f t="shared" ref="AE6" si="25">SUM(AE3:AE5)</f>
        <v>50631</v>
      </c>
      <c r="AF6" s="39">
        <f t="shared" ref="AF6" si="26">SUM(AF3:AF5)</f>
        <v>148.58694057226705</v>
      </c>
      <c r="AG6" s="269">
        <f t="shared" ref="AG6" si="27">SUM(AG3:AG5)</f>
        <v>163704.63199999998</v>
      </c>
      <c r="AH6" s="39">
        <f t="shared" ref="AH6" si="28">SUM(AH3:AH5)</f>
        <v>480.42445194424067</v>
      </c>
      <c r="AI6" s="39"/>
      <c r="AJ6" s="269">
        <f>SUM(AJ3:AJ5)</f>
        <v>756376.7280425136</v>
      </c>
    </row>
    <row r="7" spans="1:49">
      <c r="L7" s="72"/>
      <c r="M7" s="72"/>
      <c r="N7" s="72"/>
      <c r="O7" s="72"/>
    </row>
    <row r="8" spans="1:49">
      <c r="L8" s="138"/>
      <c r="M8" s="138"/>
      <c r="N8" s="138"/>
      <c r="O8" s="138"/>
      <c r="AC8" s="138"/>
      <c r="AD8" s="138"/>
    </row>
    <row r="9" spans="1:49">
      <c r="AC9" s="139"/>
      <c r="AD9" s="139"/>
    </row>
    <row r="12" spans="1:49" ht="15">
      <c r="AL12" s="124"/>
      <c r="AM12" s="114"/>
      <c r="AN12" s="114"/>
      <c r="AO12" s="114"/>
      <c r="AP12" s="124"/>
    </row>
    <row r="13" spans="1:49" ht="15">
      <c r="AL13" s="125"/>
      <c r="AM13" s="125"/>
      <c r="AN13" s="125"/>
      <c r="AO13" s="125"/>
      <c r="AP13" s="125"/>
      <c r="AQ13" s="124"/>
      <c r="AR13" s="124"/>
      <c r="AS13" s="124"/>
      <c r="AT13" s="124"/>
      <c r="AU13" s="124"/>
      <c r="AV13" s="124"/>
      <c r="AW13" s="124"/>
    </row>
    <row r="14" spans="1:49" ht="15.75">
      <c r="AL14" s="124"/>
      <c r="AM14" s="126"/>
      <c r="AN14" s="126"/>
      <c r="AO14" s="126"/>
      <c r="AP14" s="126"/>
      <c r="AQ14" s="127"/>
      <c r="AR14" s="127"/>
      <c r="AS14" s="127"/>
      <c r="AT14" s="127"/>
      <c r="AU14" s="127"/>
      <c r="AV14" s="127"/>
      <c r="AW14" s="127"/>
    </row>
    <row r="15" spans="1:49" ht="15.75">
      <c r="AL15" s="124"/>
      <c r="AM15" s="128"/>
      <c r="AN15" s="128"/>
      <c r="AO15" s="128"/>
      <c r="AP15" s="128"/>
      <c r="AQ15" s="127"/>
      <c r="AR15" s="127"/>
      <c r="AS15" s="127"/>
      <c r="AT15" s="127"/>
      <c r="AU15" s="127"/>
      <c r="AV15" s="127"/>
      <c r="AW15" s="127"/>
    </row>
    <row r="16" spans="1:49" ht="15.75">
      <c r="AL16" s="127"/>
      <c r="AM16" s="127"/>
      <c r="AN16" s="127"/>
      <c r="AO16" s="127"/>
      <c r="AP16" s="127"/>
      <c r="AQ16" s="127"/>
      <c r="AR16" s="127"/>
      <c r="AS16" s="127"/>
      <c r="AT16" s="127"/>
      <c r="AU16" s="127"/>
      <c r="AV16" s="127"/>
      <c r="AW16" s="127"/>
    </row>
    <row r="17" spans="38:49" ht="15.75">
      <c r="AL17" s="127"/>
      <c r="AM17" s="127"/>
      <c r="AN17" s="127"/>
      <c r="AO17" s="127"/>
      <c r="AP17" s="127"/>
      <c r="AQ17" s="129"/>
      <c r="AR17" s="129"/>
      <c r="AS17" s="129"/>
      <c r="AT17" s="129"/>
      <c r="AU17" s="129"/>
      <c r="AV17" s="129"/>
      <c r="AW17" s="127"/>
    </row>
    <row r="18" spans="38:49" ht="15.75">
      <c r="AL18" s="127"/>
      <c r="AM18" s="127"/>
      <c r="AN18" s="127"/>
      <c r="AO18" s="127"/>
      <c r="AP18" s="127"/>
      <c r="AQ18" s="127"/>
      <c r="AR18" s="127"/>
      <c r="AS18" s="127"/>
      <c r="AT18" s="127"/>
      <c r="AU18" s="127"/>
      <c r="AV18" s="127"/>
      <c r="AW18" s="127"/>
    </row>
    <row r="19" spans="38:49" ht="15.75">
      <c r="AL19" s="127"/>
      <c r="AM19" s="127"/>
      <c r="AN19" s="127"/>
      <c r="AO19" s="127"/>
      <c r="AP19" s="127"/>
      <c r="AQ19" s="127"/>
      <c r="AR19" s="127"/>
      <c r="AS19" s="127"/>
      <c r="AT19" s="127"/>
      <c r="AU19" s="127"/>
      <c r="AV19" s="127"/>
      <c r="AW19" s="127"/>
    </row>
    <row r="20" spans="38:49" ht="15.75">
      <c r="AL20" s="127"/>
      <c r="AM20" s="127"/>
      <c r="AN20" s="127"/>
      <c r="AO20" s="127"/>
      <c r="AP20" s="127"/>
      <c r="AQ20" s="127"/>
      <c r="AR20" s="127"/>
      <c r="AS20" s="127"/>
      <c r="AT20" s="127"/>
      <c r="AU20" s="127"/>
      <c r="AV20" s="127"/>
      <c r="AW20" s="127"/>
    </row>
    <row r="21" spans="38:49" ht="15.75">
      <c r="AL21" s="127"/>
      <c r="AM21" s="127"/>
      <c r="AN21" s="127"/>
      <c r="AO21" s="127"/>
      <c r="AP21" s="127"/>
      <c r="AQ21" s="127"/>
      <c r="AR21" s="127"/>
      <c r="AS21" s="127"/>
      <c r="AT21" s="127"/>
      <c r="AU21" s="127"/>
      <c r="AV21" s="127"/>
      <c r="AW21" s="127"/>
    </row>
    <row r="22" spans="38:49" ht="15.75">
      <c r="AL22" s="127"/>
      <c r="AM22" s="127"/>
      <c r="AN22" s="127"/>
      <c r="AO22" s="127"/>
      <c r="AP22" s="127"/>
      <c r="AQ22" s="127"/>
      <c r="AR22" s="127"/>
      <c r="AS22" s="127"/>
      <c r="AT22" s="127"/>
      <c r="AU22" s="127"/>
      <c r="AV22" s="127"/>
      <c r="AW22" s="127"/>
    </row>
    <row r="23" spans="38:49" ht="15">
      <c r="AL23" s="124"/>
      <c r="AM23" s="124"/>
      <c r="AN23" s="124"/>
      <c r="AO23" s="124"/>
      <c r="AP23" s="124"/>
      <c r="AQ23" s="124"/>
      <c r="AR23" s="124"/>
      <c r="AS23" s="124"/>
      <c r="AT23" s="124"/>
      <c r="AU23" s="124"/>
      <c r="AV23" s="124"/>
      <c r="AW23" s="124"/>
    </row>
    <row r="24" spans="38:49" ht="15">
      <c r="AL24" s="124"/>
      <c r="AM24" s="124"/>
      <c r="AN24" s="124"/>
      <c r="AO24" s="124"/>
      <c r="AP24" s="124"/>
      <c r="AQ24" s="124"/>
      <c r="AR24" s="124"/>
      <c r="AS24" s="124"/>
      <c r="AT24" s="124"/>
      <c r="AU24" s="124"/>
      <c r="AV24" s="124"/>
      <c r="AW24" s="124"/>
    </row>
    <row r="25" spans="38:49" ht="15">
      <c r="AL25" s="124"/>
      <c r="AM25" s="124"/>
      <c r="AN25" s="124"/>
      <c r="AO25" s="124"/>
      <c r="AP25" s="124"/>
      <c r="AQ25" s="124"/>
      <c r="AR25" s="124"/>
      <c r="AS25" s="124"/>
      <c r="AT25" s="124"/>
      <c r="AU25" s="124"/>
      <c r="AV25" s="124"/>
      <c r="AW25" s="124"/>
    </row>
    <row r="26" spans="38:49" ht="15">
      <c r="AL26" s="124"/>
      <c r="AM26" s="124"/>
      <c r="AN26" s="124"/>
      <c r="AO26" s="124"/>
      <c r="AP26" s="124"/>
      <c r="AQ26" s="124"/>
      <c r="AR26" s="124"/>
      <c r="AS26" s="124"/>
      <c r="AT26" s="124"/>
      <c r="AU26" s="124"/>
      <c r="AV26" s="124"/>
      <c r="AW26" s="124"/>
    </row>
    <row r="27" spans="38:49" ht="15">
      <c r="AL27" s="124"/>
      <c r="AM27" s="124"/>
      <c r="AN27" s="124"/>
      <c r="AO27" s="124"/>
      <c r="AP27" s="124"/>
      <c r="AQ27" s="124"/>
      <c r="AR27" s="124"/>
      <c r="AS27" s="124"/>
      <c r="AT27" s="124"/>
      <c r="AU27" s="124"/>
      <c r="AV27" s="124"/>
      <c r="AW27" s="124"/>
    </row>
    <row r="28" spans="38:49" ht="15">
      <c r="AL28" s="124"/>
      <c r="AM28" s="124"/>
      <c r="AN28" s="124"/>
      <c r="AO28" s="124"/>
      <c r="AP28" s="124"/>
      <c r="AQ28" s="124"/>
      <c r="AR28" s="124"/>
      <c r="AS28" s="124"/>
      <c r="AT28" s="124"/>
      <c r="AU28" s="124"/>
      <c r="AV28" s="124"/>
      <c r="AW28" s="124"/>
    </row>
    <row r="29" spans="38:49" ht="15">
      <c r="AL29" s="124"/>
      <c r="AM29" s="124"/>
      <c r="AN29" s="124"/>
      <c r="AO29" s="124"/>
      <c r="AP29" s="124"/>
      <c r="AQ29" s="124"/>
      <c r="AR29" s="124"/>
      <c r="AS29" s="124"/>
      <c r="AT29" s="124"/>
      <c r="AU29" s="124"/>
      <c r="AV29" s="124"/>
      <c r="AW29" s="124"/>
    </row>
    <row r="30" spans="38:49" ht="15">
      <c r="AL30" s="124"/>
      <c r="AM30" s="124"/>
      <c r="AN30" s="124"/>
      <c r="AO30" s="124"/>
      <c r="AP30" s="124"/>
      <c r="AQ30" s="124"/>
      <c r="AR30" s="124"/>
      <c r="AS30" s="124"/>
      <c r="AT30" s="124"/>
      <c r="AU30" s="124"/>
      <c r="AV30" s="124"/>
      <c r="AW30" s="124"/>
    </row>
    <row r="31" spans="38:49" ht="15">
      <c r="AL31" s="124"/>
      <c r="AM31" s="124"/>
      <c r="AN31" s="124"/>
      <c r="AO31" s="124"/>
      <c r="AP31" s="124"/>
      <c r="AQ31" s="124"/>
      <c r="AR31" s="124"/>
      <c r="AS31" s="124"/>
      <c r="AT31" s="124"/>
      <c r="AU31" s="124"/>
      <c r="AV31" s="124"/>
      <c r="AW31" s="124"/>
    </row>
    <row r="32" spans="38:49" ht="15">
      <c r="AL32" s="124"/>
      <c r="AM32" s="124"/>
      <c r="AN32" s="124"/>
      <c r="AO32" s="124"/>
      <c r="AP32" s="124"/>
      <c r="AQ32" s="124"/>
      <c r="AR32" s="124"/>
      <c r="AS32" s="124"/>
      <c r="AT32" s="124"/>
      <c r="AU32" s="124"/>
      <c r="AV32" s="124"/>
      <c r="AW32" s="124"/>
    </row>
    <row r="33" spans="38:49" ht="15">
      <c r="AL33" s="124"/>
      <c r="AM33" s="124"/>
      <c r="AN33" s="124"/>
      <c r="AO33" s="124"/>
      <c r="AP33" s="124"/>
      <c r="AQ33" s="124"/>
      <c r="AR33" s="124"/>
      <c r="AS33" s="124"/>
      <c r="AT33" s="124"/>
      <c r="AU33" s="124"/>
      <c r="AV33" s="124"/>
      <c r="AW33" s="124"/>
    </row>
    <row r="34" spans="38:49" ht="15">
      <c r="AL34" s="124"/>
      <c r="AM34" s="124"/>
      <c r="AN34" s="124"/>
      <c r="AO34" s="124"/>
      <c r="AP34" s="124"/>
      <c r="AQ34" s="124"/>
      <c r="AR34" s="124"/>
      <c r="AS34" s="124"/>
      <c r="AT34" s="124"/>
      <c r="AU34" s="124"/>
      <c r="AV34" s="124"/>
      <c r="AW34" s="124"/>
    </row>
    <row r="35" spans="38:49" ht="15">
      <c r="AL35" s="124"/>
      <c r="AM35" s="124"/>
      <c r="AN35" s="124"/>
      <c r="AO35" s="124"/>
      <c r="AP35" s="124"/>
      <c r="AQ35" s="124"/>
      <c r="AR35" s="124"/>
      <c r="AS35" s="124"/>
      <c r="AT35" s="124"/>
      <c r="AU35" s="124"/>
      <c r="AV35" s="124"/>
      <c r="AW35" s="124"/>
    </row>
    <row r="36" spans="38:49" ht="15">
      <c r="AL36" s="124"/>
      <c r="AM36" s="124"/>
      <c r="AN36" s="124"/>
      <c r="AO36" s="124"/>
      <c r="AP36" s="124"/>
      <c r="AQ36" s="124"/>
      <c r="AR36" s="124"/>
      <c r="AS36" s="124"/>
      <c r="AT36" s="124"/>
      <c r="AU36" s="124"/>
      <c r="AV36" s="124"/>
      <c r="AW36" s="124"/>
    </row>
    <row r="37" spans="38:49" ht="15">
      <c r="AL37" s="124"/>
      <c r="AM37" s="124"/>
      <c r="AN37" s="124"/>
      <c r="AO37" s="124"/>
      <c r="AP37" s="124"/>
      <c r="AQ37" s="124"/>
      <c r="AR37" s="124"/>
      <c r="AS37" s="124"/>
      <c r="AT37" s="124"/>
      <c r="AU37" s="124"/>
      <c r="AV37" s="124"/>
      <c r="AW37" s="124"/>
    </row>
    <row r="38" spans="38:49" ht="15">
      <c r="AL38" s="124"/>
      <c r="AM38" s="124"/>
      <c r="AN38" s="124"/>
      <c r="AO38" s="124"/>
      <c r="AP38" s="124"/>
      <c r="AQ38" s="124"/>
      <c r="AR38" s="124"/>
      <c r="AS38" s="124"/>
      <c r="AT38" s="124"/>
      <c r="AU38" s="124"/>
      <c r="AV38" s="124"/>
      <c r="AW38" s="124"/>
    </row>
    <row r="39" spans="38:49" ht="15">
      <c r="AL39" s="124"/>
      <c r="AM39" s="124"/>
      <c r="AN39" s="124"/>
      <c r="AO39" s="124"/>
      <c r="AP39" s="124"/>
      <c r="AQ39" s="124"/>
      <c r="AR39" s="124"/>
      <c r="AS39" s="124"/>
      <c r="AT39" s="124"/>
      <c r="AU39" s="124"/>
      <c r="AV39" s="124"/>
      <c r="AW39" s="124"/>
    </row>
    <row r="40" spans="38:49" ht="15">
      <c r="AL40" s="124"/>
      <c r="AM40" s="124"/>
      <c r="AN40" s="124"/>
      <c r="AO40" s="124"/>
      <c r="AP40" s="124"/>
      <c r="AQ40" s="124"/>
      <c r="AR40" s="124"/>
      <c r="AS40" s="124"/>
      <c r="AT40" s="124"/>
      <c r="AU40" s="124"/>
      <c r="AV40" s="124"/>
      <c r="AW40" s="124"/>
    </row>
    <row r="41" spans="38:49" ht="15">
      <c r="AL41" s="124"/>
      <c r="AM41" s="124"/>
      <c r="AN41" s="124"/>
      <c r="AO41" s="124"/>
      <c r="AP41" s="124"/>
      <c r="AQ41" s="124"/>
      <c r="AR41" s="124"/>
      <c r="AS41" s="124"/>
      <c r="AT41" s="124"/>
      <c r="AU41" s="124"/>
      <c r="AV41" s="124"/>
      <c r="AW41" s="124"/>
    </row>
    <row r="42" spans="38:49" ht="15"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</row>
    <row r="43" spans="38:49" ht="15"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</row>
    <row r="44" spans="38:49" ht="15.75" customHeight="1">
      <c r="AL44" s="124"/>
      <c r="AM44" s="124"/>
      <c r="AN44" s="124"/>
      <c r="AO44" s="124"/>
      <c r="AP44" s="124"/>
      <c r="AQ44" s="124"/>
      <c r="AR44" s="124"/>
      <c r="AS44" s="124"/>
      <c r="AT44" s="124"/>
      <c r="AU44" s="124"/>
      <c r="AV44" s="124"/>
      <c r="AW44" s="124"/>
    </row>
    <row r="45" spans="38:49" ht="15">
      <c r="AL45" s="124"/>
      <c r="AM45" s="124"/>
      <c r="AN45" s="124"/>
      <c r="AO45" s="124"/>
      <c r="AP45" s="124"/>
      <c r="AQ45" s="124"/>
      <c r="AR45" s="124"/>
      <c r="AS45" s="124"/>
      <c r="AT45" s="124"/>
      <c r="AU45" s="124"/>
      <c r="AV45" s="124"/>
      <c r="AW45" s="124"/>
    </row>
    <row r="46" spans="38:49" ht="15">
      <c r="AL46" s="124"/>
      <c r="AM46" s="124"/>
      <c r="AN46" s="124"/>
      <c r="AO46" s="124"/>
      <c r="AP46" s="124"/>
      <c r="AQ46" s="124"/>
      <c r="AR46" s="124"/>
      <c r="AS46" s="124"/>
      <c r="AT46" s="124"/>
      <c r="AU46" s="124"/>
      <c r="AV46" s="124"/>
      <c r="AW46" s="124"/>
    </row>
    <row r="47" spans="38:49" ht="15.75">
      <c r="AL47" s="124"/>
      <c r="AM47" s="124"/>
      <c r="AN47" s="124"/>
      <c r="AO47" s="124"/>
      <c r="AP47" s="124"/>
      <c r="AQ47" s="130"/>
      <c r="AR47" s="130"/>
      <c r="AS47" s="130"/>
      <c r="AT47" s="130"/>
      <c r="AU47" s="130"/>
      <c r="AV47" s="130"/>
      <c r="AW47" s="130"/>
    </row>
    <row r="48" spans="38:49" ht="15.75" customHeight="1">
      <c r="AL48" s="124"/>
      <c r="AM48" s="124"/>
      <c r="AN48" s="124"/>
      <c r="AO48" s="124"/>
      <c r="AP48" s="124"/>
      <c r="AQ48" s="130"/>
      <c r="AR48" s="130"/>
      <c r="AS48" s="130"/>
      <c r="AT48" s="130"/>
      <c r="AU48" s="130"/>
      <c r="AV48" s="130"/>
      <c r="AW48" s="130"/>
    </row>
    <row r="49" spans="38:49" ht="15">
      <c r="AL49" s="124"/>
      <c r="AM49" s="124"/>
      <c r="AN49" s="124"/>
      <c r="AO49" s="124"/>
      <c r="AP49" s="124"/>
      <c r="AQ49" s="124"/>
      <c r="AR49" s="124"/>
      <c r="AS49" s="124"/>
      <c r="AT49" s="124"/>
      <c r="AU49" s="124"/>
      <c r="AV49" s="124"/>
      <c r="AW49" s="124"/>
    </row>
    <row r="50" spans="38:49" ht="15">
      <c r="AL50" s="124"/>
      <c r="AM50" s="124"/>
      <c r="AN50" s="124"/>
      <c r="AO50" s="124"/>
      <c r="AP50" s="124"/>
      <c r="AQ50" s="124"/>
      <c r="AR50" s="124"/>
      <c r="AS50" s="124"/>
      <c r="AT50" s="124"/>
      <c r="AU50" s="124"/>
      <c r="AV50" s="124"/>
      <c r="AW50" s="124"/>
    </row>
    <row r="51" spans="38:49" ht="15">
      <c r="AL51" s="124"/>
      <c r="AM51" s="124"/>
      <c r="AN51" s="124"/>
      <c r="AO51" s="124"/>
      <c r="AP51" s="124"/>
      <c r="AQ51" s="124"/>
      <c r="AR51" s="124"/>
      <c r="AS51" s="124"/>
      <c r="AT51" s="124"/>
      <c r="AU51" s="124"/>
      <c r="AV51" s="124"/>
      <c r="AW51" s="124"/>
    </row>
    <row r="52" spans="38:49" ht="15">
      <c r="AL52" s="124"/>
      <c r="AM52" s="124"/>
      <c r="AN52" s="124"/>
      <c r="AO52" s="124"/>
      <c r="AP52" s="124"/>
      <c r="AQ52" s="124"/>
      <c r="AR52" s="124"/>
      <c r="AS52" s="124"/>
      <c r="AT52" s="124"/>
      <c r="AU52" s="124"/>
      <c r="AV52" s="124"/>
      <c r="AW52" s="124"/>
    </row>
    <row r="53" spans="38:49" ht="15">
      <c r="AL53" s="124"/>
      <c r="AM53" s="124"/>
      <c r="AN53" s="124"/>
      <c r="AO53" s="124"/>
      <c r="AP53" s="124"/>
      <c r="AQ53" s="124"/>
      <c r="AR53" s="124"/>
      <c r="AS53" s="124"/>
      <c r="AT53" s="124"/>
      <c r="AU53" s="124"/>
      <c r="AV53" s="124"/>
      <c r="AW53" s="124"/>
    </row>
    <row r="54" spans="38:49" ht="15">
      <c r="AL54" s="124"/>
      <c r="AM54" s="124"/>
      <c r="AN54" s="124"/>
      <c r="AO54" s="124"/>
      <c r="AP54" s="124"/>
      <c r="AQ54" s="124"/>
      <c r="AR54" s="124"/>
      <c r="AS54" s="124"/>
      <c r="AT54" s="124"/>
      <c r="AU54" s="124"/>
      <c r="AV54" s="124"/>
      <c r="AW54" s="124"/>
    </row>
    <row r="55" spans="38:49" ht="15">
      <c r="AL55" s="124"/>
      <c r="AM55" s="124"/>
      <c r="AN55" s="124"/>
      <c r="AO55" s="124"/>
      <c r="AP55" s="124"/>
      <c r="AQ55" s="124"/>
      <c r="AR55" s="124"/>
      <c r="AS55" s="124"/>
      <c r="AT55" s="124"/>
      <c r="AU55" s="124"/>
      <c r="AV55" s="124"/>
      <c r="AW55" s="124"/>
    </row>
    <row r="56" spans="38:49" ht="15">
      <c r="AL56" s="124"/>
      <c r="AM56" s="124"/>
      <c r="AN56" s="124"/>
      <c r="AO56" s="124"/>
      <c r="AP56" s="124"/>
      <c r="AQ56" s="124"/>
      <c r="AR56" s="124"/>
      <c r="AS56" s="124"/>
      <c r="AT56" s="124"/>
      <c r="AU56" s="124"/>
      <c r="AV56" s="124"/>
      <c r="AW56" s="124"/>
    </row>
    <row r="57" spans="38:49" ht="15">
      <c r="AL57" s="124"/>
      <c r="AM57" s="124"/>
      <c r="AN57" s="124"/>
      <c r="AO57" s="124"/>
      <c r="AP57" s="124"/>
      <c r="AQ57" s="124"/>
      <c r="AR57" s="124"/>
      <c r="AS57" s="124"/>
      <c r="AT57" s="124"/>
      <c r="AU57" s="124"/>
      <c r="AV57" s="124"/>
      <c r="AW57" s="124"/>
    </row>
    <row r="58" spans="38:49" ht="15">
      <c r="AL58" s="124"/>
      <c r="AM58" s="124"/>
      <c r="AN58" s="124"/>
      <c r="AO58" s="124"/>
      <c r="AP58" s="124"/>
      <c r="AQ58" s="124"/>
      <c r="AR58" s="124"/>
      <c r="AS58" s="124"/>
      <c r="AT58" s="124"/>
      <c r="AU58" s="124"/>
      <c r="AV58" s="124"/>
      <c r="AW58" s="124"/>
    </row>
    <row r="59" spans="38:49" ht="15.75">
      <c r="AL59" s="124"/>
      <c r="AM59" s="124"/>
      <c r="AN59" s="124"/>
      <c r="AO59" s="124"/>
      <c r="AP59" s="124"/>
      <c r="AQ59" s="697"/>
      <c r="AR59" s="697"/>
      <c r="AS59" s="697"/>
      <c r="AT59" s="129"/>
      <c r="AU59" s="129"/>
      <c r="AV59" s="129"/>
      <c r="AW59" s="124"/>
    </row>
    <row r="60" spans="38:49" ht="15.75">
      <c r="AL60" s="124"/>
      <c r="AM60" s="124"/>
      <c r="AN60" s="124"/>
      <c r="AO60" s="124"/>
      <c r="AP60" s="124"/>
      <c r="AQ60" s="644"/>
      <c r="AR60" s="644"/>
      <c r="AS60" s="644"/>
      <c r="AT60" s="644"/>
      <c r="AU60" s="124"/>
      <c r="AV60" s="124"/>
      <c r="AW60" s="124"/>
    </row>
    <row r="61" spans="38:49" ht="15.75">
      <c r="AL61" s="124"/>
      <c r="AM61" s="124"/>
      <c r="AN61" s="124"/>
      <c r="AO61" s="124"/>
      <c r="AP61" s="124"/>
      <c r="AQ61" s="697"/>
      <c r="AR61" s="697"/>
      <c r="AS61" s="697"/>
      <c r="AT61" s="697"/>
      <c r="AU61" s="697"/>
      <c r="AV61" s="124"/>
      <c r="AW61" s="124"/>
    </row>
    <row r="62" spans="38:49" ht="15">
      <c r="AL62" s="124"/>
      <c r="AM62" s="124"/>
      <c r="AN62" s="124"/>
      <c r="AO62" s="124"/>
      <c r="AP62" s="124"/>
      <c r="AQ62" s="124"/>
      <c r="AR62" s="124"/>
      <c r="AS62" s="124"/>
      <c r="AT62" s="124"/>
      <c r="AU62" s="124"/>
      <c r="AV62" s="124"/>
      <c r="AW62" s="124"/>
    </row>
    <row r="63" spans="38:49" ht="15">
      <c r="AL63" s="124"/>
      <c r="AM63" s="124"/>
      <c r="AN63" s="124"/>
      <c r="AO63" s="124"/>
      <c r="AP63" s="124"/>
      <c r="AQ63" s="124"/>
      <c r="AR63" s="124"/>
      <c r="AS63" s="124"/>
      <c r="AT63" s="124"/>
      <c r="AU63" s="124"/>
      <c r="AV63" s="124"/>
      <c r="AW63" s="124"/>
    </row>
    <row r="64" spans="38:49" ht="15">
      <c r="AL64" s="124"/>
      <c r="AM64" s="124"/>
      <c r="AN64" s="124"/>
      <c r="AO64" s="124"/>
      <c r="AP64" s="124"/>
      <c r="AQ64" s="124"/>
      <c r="AR64" s="124"/>
      <c r="AS64" s="124"/>
      <c r="AT64" s="124"/>
      <c r="AU64" s="124"/>
      <c r="AV64" s="124"/>
      <c r="AW64" s="124"/>
    </row>
    <row r="65" spans="38:49" ht="15">
      <c r="AL65" s="124"/>
      <c r="AM65" s="124"/>
      <c r="AN65" s="124"/>
      <c r="AO65" s="124"/>
      <c r="AP65" s="124"/>
      <c r="AQ65" s="124"/>
      <c r="AR65" s="124"/>
      <c r="AS65" s="124"/>
      <c r="AT65" s="124"/>
      <c r="AU65" s="124"/>
      <c r="AV65" s="124"/>
      <c r="AW65" s="124"/>
    </row>
    <row r="66" spans="38:49" ht="15">
      <c r="AL66" s="124"/>
      <c r="AM66" s="124"/>
      <c r="AN66" s="124"/>
      <c r="AO66" s="124"/>
      <c r="AP66" s="124"/>
      <c r="AQ66" s="124"/>
      <c r="AR66" s="124"/>
      <c r="AS66" s="124"/>
      <c r="AT66" s="124"/>
      <c r="AU66" s="124"/>
      <c r="AV66" s="124"/>
      <c r="AW66" s="124"/>
    </row>
    <row r="67" spans="38:49" ht="15">
      <c r="AL67" s="124"/>
      <c r="AM67" s="124"/>
      <c r="AN67" s="124"/>
      <c r="AO67" s="124"/>
      <c r="AP67" s="124"/>
      <c r="AQ67" s="124"/>
      <c r="AR67" s="124"/>
      <c r="AS67" s="124"/>
      <c r="AT67" s="124"/>
      <c r="AU67" s="124"/>
      <c r="AV67" s="124"/>
      <c r="AW67" s="124"/>
    </row>
    <row r="68" spans="38:49" ht="15">
      <c r="AL68" s="124"/>
      <c r="AM68" s="124"/>
      <c r="AN68" s="124"/>
      <c r="AO68" s="124"/>
      <c r="AP68" s="124"/>
      <c r="AQ68" s="124"/>
      <c r="AR68" s="124"/>
      <c r="AS68" s="124"/>
      <c r="AT68" s="124"/>
      <c r="AU68" s="124"/>
      <c r="AV68" s="124"/>
      <c r="AW68" s="124"/>
    </row>
    <row r="69" spans="38:49" ht="15">
      <c r="AL69" s="124"/>
      <c r="AM69" s="124"/>
      <c r="AN69" s="124"/>
      <c r="AO69" s="124"/>
      <c r="AP69" s="124"/>
      <c r="AQ69" s="124"/>
      <c r="AR69" s="124"/>
      <c r="AS69" s="124"/>
      <c r="AT69" s="124"/>
      <c r="AU69" s="124"/>
      <c r="AV69" s="124"/>
      <c r="AW69" s="124"/>
    </row>
    <row r="70" spans="38:49" ht="15">
      <c r="AL70" s="124"/>
      <c r="AM70" s="124"/>
      <c r="AN70" s="124"/>
      <c r="AO70" s="124"/>
      <c r="AP70" s="124"/>
      <c r="AQ70" s="124"/>
      <c r="AR70" s="124"/>
      <c r="AS70" s="124"/>
      <c r="AT70" s="124"/>
      <c r="AU70" s="124"/>
      <c r="AV70" s="124"/>
      <c r="AW70" s="124"/>
    </row>
    <row r="71" spans="38:49" ht="15">
      <c r="AL71" s="124"/>
      <c r="AM71" s="124"/>
      <c r="AN71" s="124"/>
      <c r="AO71" s="124"/>
      <c r="AP71" s="124"/>
      <c r="AQ71" s="124"/>
      <c r="AR71" s="124"/>
      <c r="AS71" s="124"/>
      <c r="AT71" s="124"/>
      <c r="AU71" s="124"/>
      <c r="AV71" s="124"/>
      <c r="AW71" s="124"/>
    </row>
    <row r="72" spans="38:49" ht="15">
      <c r="AL72" s="124"/>
      <c r="AM72" s="124"/>
      <c r="AN72" s="124"/>
      <c r="AO72" s="124"/>
      <c r="AP72" s="124"/>
      <c r="AQ72" s="124"/>
      <c r="AR72" s="124"/>
      <c r="AS72" s="124"/>
      <c r="AT72" s="124"/>
      <c r="AU72" s="124"/>
      <c r="AV72" s="124"/>
      <c r="AW72" s="124"/>
    </row>
    <row r="73" spans="38:49" ht="15">
      <c r="AL73" s="124"/>
      <c r="AM73" s="124"/>
      <c r="AN73" s="124"/>
      <c r="AO73" s="124"/>
      <c r="AP73" s="124"/>
      <c r="AQ73" s="124"/>
      <c r="AR73" s="124"/>
      <c r="AS73" s="124"/>
      <c r="AT73" s="124"/>
      <c r="AU73" s="124"/>
      <c r="AV73" s="124"/>
      <c r="AW73" s="124"/>
    </row>
    <row r="74" spans="38:49" ht="15">
      <c r="AL74" s="124"/>
      <c r="AM74" s="124"/>
      <c r="AN74" s="124"/>
      <c r="AO74" s="124"/>
      <c r="AP74" s="124"/>
      <c r="AQ74" s="124"/>
      <c r="AR74" s="124"/>
      <c r="AS74" s="124"/>
      <c r="AT74" s="124"/>
      <c r="AU74" s="124"/>
      <c r="AV74" s="124"/>
      <c r="AW74" s="124"/>
    </row>
    <row r="75" spans="38:49" ht="15">
      <c r="AL75" s="124"/>
      <c r="AM75" s="124"/>
      <c r="AN75" s="124"/>
      <c r="AO75" s="124"/>
      <c r="AP75" s="124"/>
      <c r="AQ75" s="124"/>
      <c r="AR75" s="124"/>
      <c r="AS75" s="124"/>
      <c r="AT75" s="124"/>
      <c r="AU75" s="124"/>
      <c r="AV75" s="124"/>
      <c r="AW75" s="124"/>
    </row>
    <row r="76" spans="38:49" ht="15">
      <c r="AL76" s="124"/>
      <c r="AM76" s="124"/>
      <c r="AN76" s="124"/>
      <c r="AO76" s="124"/>
      <c r="AP76" s="124"/>
      <c r="AQ76" s="124"/>
      <c r="AR76" s="124"/>
      <c r="AS76" s="124"/>
      <c r="AT76" s="124"/>
      <c r="AU76" s="124"/>
      <c r="AV76" s="124"/>
      <c r="AW76" s="124"/>
    </row>
  </sheetData>
  <mergeCells count="22">
    <mergeCell ref="AQ59:AS59"/>
    <mergeCell ref="AQ60:AT60"/>
    <mergeCell ref="AQ61:AU61"/>
    <mergeCell ref="AL1:AP2"/>
    <mergeCell ref="L1:M1"/>
    <mergeCell ref="AK1:AK2"/>
    <mergeCell ref="AC1:AG1"/>
    <mergeCell ref="W1:Y1"/>
    <mergeCell ref="Z1:AB1"/>
    <mergeCell ref="AI1:AI2"/>
    <mergeCell ref="AJ1:AJ2"/>
    <mergeCell ref="P1:T1"/>
    <mergeCell ref="U1:V1"/>
    <mergeCell ref="N1:O1"/>
    <mergeCell ref="J1:K1"/>
    <mergeCell ref="F1:I1"/>
    <mergeCell ref="A6:E6"/>
    <mergeCell ref="E1:E2"/>
    <mergeCell ref="C1:C2"/>
    <mergeCell ref="A1:A2"/>
    <mergeCell ref="B1:B2"/>
    <mergeCell ref="D1:D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B39"/>
  <sheetViews>
    <sheetView workbookViewId="0">
      <pane ySplit="1" topLeftCell="A2" activePane="bottomLeft" state="frozen"/>
      <selection pane="bottomLeft" activeCell="D7" sqref="D7"/>
    </sheetView>
  </sheetViews>
  <sheetFormatPr defaultRowHeight="11.25"/>
  <cols>
    <col min="1" max="1" width="7.28515625" style="3" bestFit="1" customWidth="1"/>
    <col min="2" max="2" width="61" style="3" bestFit="1" customWidth="1"/>
    <col min="3" max="3" width="12.42578125" style="7" customWidth="1"/>
    <col min="4" max="4" width="9.140625" style="3"/>
    <col min="5" max="5" width="12.28515625" style="3" customWidth="1"/>
    <col min="6" max="6" width="15.7109375" style="3" customWidth="1"/>
    <col min="7" max="7" width="11.5703125" style="3" customWidth="1"/>
    <col min="8" max="9" width="9.140625" style="3"/>
    <col min="10" max="10" width="10.28515625" style="3" customWidth="1"/>
    <col min="11" max="11" width="9.140625" style="3"/>
    <col min="12" max="14" width="9.42578125" style="3" bestFit="1" customWidth="1"/>
    <col min="15" max="15" width="9.5703125" style="3" bestFit="1" customWidth="1"/>
    <col min="16" max="19" width="9.140625" style="3"/>
    <col min="20" max="20" width="9.140625" style="2"/>
    <col min="21" max="21" width="13.140625" style="3" bestFit="1" customWidth="1"/>
    <col min="22" max="22" width="12.140625" style="3" bestFit="1" customWidth="1"/>
    <col min="23" max="23" width="9.140625" style="3"/>
    <col min="24" max="24" width="19.5703125" style="3" bestFit="1" customWidth="1"/>
    <col min="25" max="25" width="49.7109375" style="3" customWidth="1"/>
    <col min="26" max="26" width="15.7109375" style="3" bestFit="1" customWidth="1"/>
    <col min="27" max="27" width="84.140625" style="3" bestFit="1" customWidth="1"/>
    <col min="28" max="16384" width="9.140625" style="3"/>
  </cols>
  <sheetData>
    <row r="1" spans="1:28">
      <c r="A1" s="203"/>
      <c r="B1" s="203"/>
      <c r="C1" s="343"/>
      <c r="D1" s="203" t="s">
        <v>314</v>
      </c>
      <c r="E1" s="203" t="s">
        <v>315</v>
      </c>
      <c r="F1" s="203" t="s">
        <v>316</v>
      </c>
      <c r="G1" s="203" t="s">
        <v>317</v>
      </c>
      <c r="H1" s="203" t="s">
        <v>318</v>
      </c>
      <c r="I1" s="203" t="s">
        <v>319</v>
      </c>
      <c r="J1" s="203" t="s">
        <v>320</v>
      </c>
      <c r="K1" s="204" t="s">
        <v>321</v>
      </c>
      <c r="L1" s="203" t="s">
        <v>322</v>
      </c>
      <c r="M1" s="203" t="s">
        <v>94</v>
      </c>
      <c r="N1" s="203" t="s">
        <v>323</v>
      </c>
      <c r="O1" s="203" t="s">
        <v>318</v>
      </c>
      <c r="P1" s="205" t="s">
        <v>29</v>
      </c>
      <c r="Q1" s="440" t="s">
        <v>324</v>
      </c>
      <c r="R1" s="441"/>
      <c r="S1" s="442"/>
      <c r="T1" s="329"/>
      <c r="U1" s="448" t="s">
        <v>394</v>
      </c>
      <c r="V1" s="449"/>
      <c r="W1" s="449"/>
      <c r="X1" s="443" t="s">
        <v>325</v>
      </c>
      <c r="Y1" s="443"/>
      <c r="Z1" s="443"/>
      <c r="AA1" s="443"/>
      <c r="AB1" s="444"/>
    </row>
    <row r="2" spans="1:28">
      <c r="A2" s="416" t="str">
        <f>'1-συμβολαια'!A3</f>
        <v>1ο</v>
      </c>
      <c r="B2" s="73" t="str">
        <f>'1-συμβολαια'!C3</f>
        <v>δάνειο τοκοχρεωλητικό</v>
      </c>
      <c r="C2" s="206">
        <f>'1-συμβολαια'!D3</f>
        <v>2500000</v>
      </c>
      <c r="D2" s="73">
        <v>20</v>
      </c>
      <c r="E2" s="73">
        <v>30</v>
      </c>
      <c r="F2" s="73"/>
      <c r="G2" s="73">
        <v>30</v>
      </c>
      <c r="H2" s="73">
        <v>60</v>
      </c>
      <c r="I2" s="73"/>
      <c r="J2" s="73"/>
      <c r="K2" s="73">
        <f t="shared" ref="K2:K4" si="0">SUM(D2:I2)</f>
        <v>140</v>
      </c>
      <c r="L2" s="73"/>
      <c r="M2" s="73"/>
      <c r="N2" s="73"/>
      <c r="O2" s="73"/>
      <c r="P2" s="73"/>
      <c r="Q2" s="367">
        <v>31653</v>
      </c>
      <c r="R2" s="73">
        <v>38</v>
      </c>
      <c r="S2" s="73">
        <v>1</v>
      </c>
      <c r="T2" s="330"/>
      <c r="U2" s="73"/>
      <c r="V2" s="73"/>
      <c r="W2" s="73"/>
      <c r="X2" s="73"/>
      <c r="Y2" s="73"/>
      <c r="Z2" s="73"/>
      <c r="AA2" s="73"/>
      <c r="AB2" s="73"/>
    </row>
    <row r="3" spans="1:28">
      <c r="A3" s="416">
        <f>'1-συμβολαια'!A4</f>
        <v>0</v>
      </c>
      <c r="B3" s="73" t="str">
        <f>'1-συμβολαια'!C4</f>
        <v>υποθήκη</v>
      </c>
      <c r="C3" s="206">
        <f>'1-συμβολαια'!D4</f>
        <v>2500000</v>
      </c>
      <c r="D3" s="73"/>
      <c r="E3" s="73"/>
      <c r="F3" s="73"/>
      <c r="G3" s="73"/>
      <c r="H3" s="73"/>
      <c r="I3" s="73"/>
      <c r="J3" s="73"/>
      <c r="K3" s="73">
        <f t="shared" si="0"/>
        <v>0</v>
      </c>
      <c r="L3" s="73"/>
      <c r="M3" s="73"/>
      <c r="N3" s="73"/>
      <c r="O3" s="73"/>
      <c r="P3" s="73"/>
      <c r="Q3" s="73"/>
      <c r="R3" s="73"/>
      <c r="S3" s="73"/>
      <c r="T3" s="330"/>
      <c r="U3" s="73"/>
      <c r="V3" s="73"/>
      <c r="W3" s="73"/>
      <c r="X3" s="73"/>
      <c r="Y3" s="73"/>
      <c r="Z3" s="73"/>
      <c r="AA3" s="73"/>
      <c r="AB3" s="73"/>
    </row>
    <row r="4" spans="1:28">
      <c r="A4" s="416">
        <f>'1-συμβολαια'!A5</f>
        <v>0</v>
      </c>
      <c r="B4" s="73" t="str">
        <f>'1-συμβολαια'!C5</f>
        <v>δανείου ΤΟΚΟΙ</v>
      </c>
      <c r="C4" s="206">
        <f>'1-συμβολαια'!D5</f>
        <v>3661984</v>
      </c>
      <c r="D4" s="73"/>
      <c r="E4" s="73"/>
      <c r="F4" s="73"/>
      <c r="G4" s="73"/>
      <c r="H4" s="73"/>
      <c r="I4" s="73"/>
      <c r="J4" s="73"/>
      <c r="K4" s="73">
        <f t="shared" si="0"/>
        <v>0</v>
      </c>
      <c r="L4" s="73"/>
      <c r="M4" s="73"/>
      <c r="N4" s="73"/>
      <c r="O4" s="73"/>
      <c r="P4" s="73"/>
      <c r="Q4" s="73"/>
      <c r="R4" s="73"/>
      <c r="S4" s="73"/>
      <c r="T4" s="330"/>
      <c r="U4" s="73"/>
      <c r="V4" s="73"/>
      <c r="W4" s="73"/>
      <c r="X4" s="73"/>
      <c r="Y4" s="73"/>
      <c r="Z4" s="73"/>
      <c r="AA4" s="73"/>
      <c r="AB4" s="73"/>
    </row>
    <row r="5" spans="1:28">
      <c r="A5" s="445" t="str">
        <f>'1-συμβολαια'!A6</f>
        <v>σύνολο</v>
      </c>
      <c r="B5" s="446"/>
      <c r="C5" s="447"/>
      <c r="D5" s="73">
        <f t="shared" ref="D5:K5" si="1">SUM(D2:D4)</f>
        <v>20</v>
      </c>
      <c r="E5" s="73">
        <f t="shared" si="1"/>
        <v>30</v>
      </c>
      <c r="F5" s="73">
        <f t="shared" si="1"/>
        <v>0</v>
      </c>
      <c r="G5" s="73">
        <f t="shared" si="1"/>
        <v>30</v>
      </c>
      <c r="H5" s="73">
        <f t="shared" si="1"/>
        <v>60</v>
      </c>
      <c r="I5" s="73">
        <f t="shared" si="1"/>
        <v>0</v>
      </c>
      <c r="J5" s="73">
        <f t="shared" si="1"/>
        <v>0</v>
      </c>
      <c r="K5" s="73">
        <f t="shared" si="1"/>
        <v>140</v>
      </c>
    </row>
    <row r="6" spans="1:28">
      <c r="J6" s="2"/>
    </row>
    <row r="7" spans="1:28">
      <c r="C7" s="7" t="s">
        <v>395</v>
      </c>
      <c r="H7" s="3">
        <v>60</v>
      </c>
      <c r="I7" s="5"/>
    </row>
    <row r="8" spans="1:28">
      <c r="J8" s="2"/>
    </row>
    <row r="9" spans="1:28">
      <c r="H9" s="168"/>
    </row>
    <row r="10" spans="1:28">
      <c r="J10" s="2"/>
    </row>
    <row r="11" spans="1:28">
      <c r="E11" s="116"/>
      <c r="J11" s="2"/>
    </row>
    <row r="12" spans="1:28">
      <c r="E12" s="6"/>
      <c r="J12" s="2"/>
    </row>
    <row r="15" spans="1:28">
      <c r="C15" s="54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</row>
    <row r="16" spans="1:28">
      <c r="C16" s="54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</row>
    <row r="17" spans="3:17">
      <c r="C17" s="54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</row>
    <row r="18" spans="3:17">
      <c r="C18" s="344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</row>
    <row r="19" spans="3:17">
      <c r="C19" s="34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</row>
    <row r="20" spans="3:17">
      <c r="C20" s="54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</row>
    <row r="21" spans="3:17">
      <c r="D21" s="5"/>
    </row>
    <row r="22" spans="3:17">
      <c r="D22" s="5"/>
      <c r="L22" s="299"/>
      <c r="M22" s="7"/>
      <c r="N22" s="7"/>
      <c r="O22" s="7"/>
      <c r="P22" s="7"/>
      <c r="Q22" s="7"/>
    </row>
    <row r="23" spans="3:17">
      <c r="D23" s="5"/>
      <c r="L23" s="2"/>
      <c r="M23" s="7"/>
      <c r="N23" s="7"/>
      <c r="O23" s="7"/>
      <c r="P23" s="7"/>
      <c r="Q23" s="7"/>
    </row>
    <row r="24" spans="3:17">
      <c r="D24" s="5"/>
      <c r="L24" s="2"/>
      <c r="M24" s="7"/>
      <c r="N24" s="7"/>
      <c r="O24" s="7"/>
      <c r="P24" s="7"/>
      <c r="Q24" s="7"/>
    </row>
    <row r="25" spans="3:17">
      <c r="D25" s="5"/>
      <c r="L25" s="2"/>
      <c r="M25" s="7"/>
      <c r="N25" s="7"/>
      <c r="O25" s="7"/>
      <c r="P25" s="7"/>
      <c r="Q25" s="7"/>
    </row>
    <row r="26" spans="3:17">
      <c r="D26" s="5"/>
      <c r="L26" s="2"/>
      <c r="M26" s="7"/>
      <c r="N26" s="7"/>
      <c r="O26" s="7"/>
      <c r="P26" s="7"/>
      <c r="Q26" s="234"/>
    </row>
    <row r="27" spans="3:17">
      <c r="D27" s="5"/>
      <c r="L27" s="2"/>
      <c r="M27" s="7"/>
      <c r="N27" s="7"/>
      <c r="O27" s="7"/>
      <c r="P27" s="7"/>
      <c r="Q27" s="234"/>
    </row>
    <row r="28" spans="3:17">
      <c r="D28" s="5"/>
      <c r="L28" s="299"/>
      <c r="M28" s="7"/>
      <c r="N28" s="7"/>
      <c r="O28" s="7"/>
      <c r="P28" s="7"/>
      <c r="Q28" s="7"/>
    </row>
    <row r="29" spans="3:17">
      <c r="L29" s="2"/>
      <c r="M29" s="7"/>
      <c r="N29" s="7"/>
      <c r="O29" s="7"/>
      <c r="P29" s="7"/>
      <c r="Q29" s="7"/>
    </row>
    <row r="30" spans="3:17">
      <c r="L30" s="2"/>
      <c r="M30" s="7"/>
      <c r="N30" s="7"/>
      <c r="O30" s="7"/>
      <c r="P30" s="7"/>
      <c r="Q30" s="7"/>
    </row>
    <row r="31" spans="3:17">
      <c r="L31" s="2"/>
      <c r="M31" s="7"/>
      <c r="N31" s="7"/>
      <c r="O31" s="7"/>
      <c r="P31" s="7"/>
      <c r="Q31" s="7"/>
    </row>
    <row r="32" spans="3:17">
      <c r="L32" s="2"/>
      <c r="M32" s="7"/>
      <c r="N32" s="7"/>
      <c r="O32" s="7"/>
      <c r="P32" s="7"/>
      <c r="Q32" s="7"/>
    </row>
    <row r="33" spans="12:17">
      <c r="L33" s="2"/>
      <c r="M33" s="7"/>
      <c r="N33" s="7"/>
      <c r="O33" s="7"/>
      <c r="P33" s="7"/>
      <c r="Q33" s="7"/>
    </row>
    <row r="34" spans="12:17">
      <c r="L34" s="299"/>
      <c r="M34" s="7"/>
      <c r="N34" s="7"/>
      <c r="O34" s="7"/>
      <c r="P34" s="7"/>
      <c r="Q34" s="7"/>
    </row>
    <row r="35" spans="12:17">
      <c r="L35" s="2"/>
      <c r="M35" s="7"/>
      <c r="N35" s="7"/>
      <c r="O35" s="7"/>
      <c r="P35" s="7"/>
      <c r="Q35" s="7"/>
    </row>
    <row r="36" spans="12:17">
      <c r="L36" s="2"/>
      <c r="M36" s="7"/>
      <c r="N36" s="7"/>
      <c r="O36" s="7"/>
      <c r="P36" s="7"/>
      <c r="Q36" s="7"/>
    </row>
    <row r="37" spans="12:17">
      <c r="L37" s="2"/>
      <c r="M37" s="2"/>
      <c r="N37" s="7"/>
      <c r="O37" s="7"/>
      <c r="P37" s="7"/>
      <c r="Q37" s="7"/>
    </row>
    <row r="38" spans="12:17">
      <c r="L38" s="2"/>
      <c r="M38" s="2"/>
      <c r="N38" s="7"/>
      <c r="O38" s="7"/>
      <c r="P38" s="7"/>
      <c r="Q38" s="7"/>
    </row>
    <row r="39" spans="12:17">
      <c r="L39" s="2"/>
      <c r="M39" s="2"/>
      <c r="N39" s="7"/>
      <c r="O39" s="7"/>
      <c r="P39" s="7"/>
      <c r="Q39" s="7"/>
    </row>
  </sheetData>
  <mergeCells count="4">
    <mergeCell ref="Q1:S1"/>
    <mergeCell ref="X1:AB1"/>
    <mergeCell ref="A5:C5"/>
    <mergeCell ref="U1:W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Z46"/>
  <sheetViews>
    <sheetView workbookViewId="0">
      <pane ySplit="2" topLeftCell="A3" activePane="bottomLeft" state="frozen"/>
      <selection pane="bottomLeft" activeCell="G28" sqref="G28"/>
    </sheetView>
  </sheetViews>
  <sheetFormatPr defaultRowHeight="11.25"/>
  <cols>
    <col min="1" max="1" width="7" style="7" customWidth="1"/>
    <col min="2" max="2" width="52.5703125" style="89" customWidth="1"/>
    <col min="3" max="3" width="11.7109375" style="2" customWidth="1"/>
    <col min="4" max="4" width="9" style="7" bestFit="1" customWidth="1"/>
    <col min="5" max="5" width="9" style="2" bestFit="1" customWidth="1"/>
    <col min="6" max="6" width="10" style="2" bestFit="1" customWidth="1"/>
    <col min="7" max="7" width="9.5703125" style="2" bestFit="1" customWidth="1"/>
    <col min="8" max="8" width="10.28515625" style="7" bestFit="1" customWidth="1"/>
    <col min="9" max="11" width="8.140625" style="7" bestFit="1" customWidth="1"/>
    <col min="12" max="12" width="8.140625" style="2" bestFit="1" customWidth="1"/>
    <col min="13" max="13" width="9" style="2" customWidth="1"/>
    <col min="14" max="15" width="8.140625" style="2" customWidth="1"/>
    <col min="16" max="16" width="7" style="78" customWidth="1"/>
    <col min="17" max="23" width="8" style="78" customWidth="1"/>
    <col min="24" max="24" width="13.140625" style="78" bestFit="1" customWidth="1"/>
    <col min="25" max="25" width="18.7109375" style="78" customWidth="1"/>
    <col min="26" max="26" width="8" style="78" customWidth="1"/>
    <col min="27" max="237" width="9.140625" style="3"/>
    <col min="238" max="238" width="9" style="3" bestFit="1" customWidth="1"/>
    <col min="239" max="239" width="9.85546875" style="3" bestFit="1" customWidth="1"/>
    <col min="240" max="240" width="9.140625" style="3" bestFit="1" customWidth="1"/>
    <col min="241" max="241" width="16" style="3" bestFit="1" customWidth="1"/>
    <col min="242" max="242" width="9" style="3" bestFit="1" customWidth="1"/>
    <col min="243" max="243" width="7.85546875" style="3" bestFit="1" customWidth="1"/>
    <col min="244" max="244" width="11.7109375" style="3" bestFit="1" customWidth="1"/>
    <col min="245" max="245" width="14.28515625" style="3" customWidth="1"/>
    <col min="246" max="246" width="11.7109375" style="3" bestFit="1" customWidth="1"/>
    <col min="247" max="247" width="14.140625" style="3" bestFit="1" customWidth="1"/>
    <col min="248" max="248" width="16.7109375" style="3" customWidth="1"/>
    <col min="249" max="249" width="16.5703125" style="3" customWidth="1"/>
    <col min="250" max="251" width="7.85546875" style="3" bestFit="1" customWidth="1"/>
    <col min="252" max="252" width="8" style="3" bestFit="1" customWidth="1"/>
    <col min="253" max="254" width="7.85546875" style="3" bestFit="1" customWidth="1"/>
    <col min="255" max="255" width="9.7109375" style="3" customWidth="1"/>
    <col min="256" max="256" width="12.85546875" style="3" customWidth="1"/>
    <col min="257" max="493" width="9.140625" style="3"/>
    <col min="494" max="494" width="9" style="3" bestFit="1" customWidth="1"/>
    <col min="495" max="495" width="9.85546875" style="3" bestFit="1" customWidth="1"/>
    <col min="496" max="496" width="9.140625" style="3" bestFit="1" customWidth="1"/>
    <col min="497" max="497" width="16" style="3" bestFit="1" customWidth="1"/>
    <col min="498" max="498" width="9" style="3" bestFit="1" customWidth="1"/>
    <col min="499" max="499" width="7.85546875" style="3" bestFit="1" customWidth="1"/>
    <col min="500" max="500" width="11.7109375" style="3" bestFit="1" customWidth="1"/>
    <col min="501" max="501" width="14.28515625" style="3" customWidth="1"/>
    <col min="502" max="502" width="11.7109375" style="3" bestFit="1" customWidth="1"/>
    <col min="503" max="503" width="14.140625" style="3" bestFit="1" customWidth="1"/>
    <col min="504" max="504" width="16.7109375" style="3" customWidth="1"/>
    <col min="505" max="505" width="16.5703125" style="3" customWidth="1"/>
    <col min="506" max="507" width="7.85546875" style="3" bestFit="1" customWidth="1"/>
    <col min="508" max="508" width="8" style="3" bestFit="1" customWidth="1"/>
    <col min="509" max="510" width="7.85546875" style="3" bestFit="1" customWidth="1"/>
    <col min="511" max="511" width="9.7109375" style="3" customWidth="1"/>
    <col min="512" max="512" width="12.85546875" style="3" customWidth="1"/>
    <col min="513" max="749" width="9.140625" style="3"/>
    <col min="750" max="750" width="9" style="3" bestFit="1" customWidth="1"/>
    <col min="751" max="751" width="9.85546875" style="3" bestFit="1" customWidth="1"/>
    <col min="752" max="752" width="9.140625" style="3" bestFit="1" customWidth="1"/>
    <col min="753" max="753" width="16" style="3" bestFit="1" customWidth="1"/>
    <col min="754" max="754" width="9" style="3" bestFit="1" customWidth="1"/>
    <col min="755" max="755" width="7.85546875" style="3" bestFit="1" customWidth="1"/>
    <col min="756" max="756" width="11.7109375" style="3" bestFit="1" customWidth="1"/>
    <col min="757" max="757" width="14.28515625" style="3" customWidth="1"/>
    <col min="758" max="758" width="11.7109375" style="3" bestFit="1" customWidth="1"/>
    <col min="759" max="759" width="14.140625" style="3" bestFit="1" customWidth="1"/>
    <col min="760" max="760" width="16.7109375" style="3" customWidth="1"/>
    <col min="761" max="761" width="16.5703125" style="3" customWidth="1"/>
    <col min="762" max="763" width="7.85546875" style="3" bestFit="1" customWidth="1"/>
    <col min="764" max="764" width="8" style="3" bestFit="1" customWidth="1"/>
    <col min="765" max="766" width="7.85546875" style="3" bestFit="1" customWidth="1"/>
    <col min="767" max="767" width="9.7109375" style="3" customWidth="1"/>
    <col min="768" max="768" width="12.85546875" style="3" customWidth="1"/>
    <col min="769" max="1005" width="9.140625" style="3"/>
    <col min="1006" max="1006" width="9" style="3" bestFit="1" customWidth="1"/>
    <col min="1007" max="1007" width="9.85546875" style="3" bestFit="1" customWidth="1"/>
    <col min="1008" max="1008" width="9.140625" style="3" bestFit="1" customWidth="1"/>
    <col min="1009" max="1009" width="16" style="3" bestFit="1" customWidth="1"/>
    <col min="1010" max="1010" width="9" style="3" bestFit="1" customWidth="1"/>
    <col min="1011" max="1011" width="7.85546875" style="3" bestFit="1" customWidth="1"/>
    <col min="1012" max="1012" width="11.7109375" style="3" bestFit="1" customWidth="1"/>
    <col min="1013" max="1013" width="14.28515625" style="3" customWidth="1"/>
    <col min="1014" max="1014" width="11.7109375" style="3" bestFit="1" customWidth="1"/>
    <col min="1015" max="1015" width="14.140625" style="3" bestFit="1" customWidth="1"/>
    <col min="1016" max="1016" width="16.7109375" style="3" customWidth="1"/>
    <col min="1017" max="1017" width="16.5703125" style="3" customWidth="1"/>
    <col min="1018" max="1019" width="7.85546875" style="3" bestFit="1" customWidth="1"/>
    <col min="1020" max="1020" width="8" style="3" bestFit="1" customWidth="1"/>
    <col min="1021" max="1022" width="7.85546875" style="3" bestFit="1" customWidth="1"/>
    <col min="1023" max="1023" width="9.7109375" style="3" customWidth="1"/>
    <col min="1024" max="1024" width="12.85546875" style="3" customWidth="1"/>
    <col min="1025" max="1261" width="9.140625" style="3"/>
    <col min="1262" max="1262" width="9" style="3" bestFit="1" customWidth="1"/>
    <col min="1263" max="1263" width="9.85546875" style="3" bestFit="1" customWidth="1"/>
    <col min="1264" max="1264" width="9.140625" style="3" bestFit="1" customWidth="1"/>
    <col min="1265" max="1265" width="16" style="3" bestFit="1" customWidth="1"/>
    <col min="1266" max="1266" width="9" style="3" bestFit="1" customWidth="1"/>
    <col min="1267" max="1267" width="7.85546875" style="3" bestFit="1" customWidth="1"/>
    <col min="1268" max="1268" width="11.7109375" style="3" bestFit="1" customWidth="1"/>
    <col min="1269" max="1269" width="14.28515625" style="3" customWidth="1"/>
    <col min="1270" max="1270" width="11.7109375" style="3" bestFit="1" customWidth="1"/>
    <col min="1271" max="1271" width="14.140625" style="3" bestFit="1" customWidth="1"/>
    <col min="1272" max="1272" width="16.7109375" style="3" customWidth="1"/>
    <col min="1273" max="1273" width="16.5703125" style="3" customWidth="1"/>
    <col min="1274" max="1275" width="7.85546875" style="3" bestFit="1" customWidth="1"/>
    <col min="1276" max="1276" width="8" style="3" bestFit="1" customWidth="1"/>
    <col min="1277" max="1278" width="7.85546875" style="3" bestFit="1" customWidth="1"/>
    <col min="1279" max="1279" width="9.7109375" style="3" customWidth="1"/>
    <col min="1280" max="1280" width="12.85546875" style="3" customWidth="1"/>
    <col min="1281" max="1517" width="9.140625" style="3"/>
    <col min="1518" max="1518" width="9" style="3" bestFit="1" customWidth="1"/>
    <col min="1519" max="1519" width="9.85546875" style="3" bestFit="1" customWidth="1"/>
    <col min="1520" max="1520" width="9.140625" style="3" bestFit="1" customWidth="1"/>
    <col min="1521" max="1521" width="16" style="3" bestFit="1" customWidth="1"/>
    <col min="1522" max="1522" width="9" style="3" bestFit="1" customWidth="1"/>
    <col min="1523" max="1523" width="7.85546875" style="3" bestFit="1" customWidth="1"/>
    <col min="1524" max="1524" width="11.7109375" style="3" bestFit="1" customWidth="1"/>
    <col min="1525" max="1525" width="14.28515625" style="3" customWidth="1"/>
    <col min="1526" max="1526" width="11.7109375" style="3" bestFit="1" customWidth="1"/>
    <col min="1527" max="1527" width="14.140625" style="3" bestFit="1" customWidth="1"/>
    <col min="1528" max="1528" width="16.7109375" style="3" customWidth="1"/>
    <col min="1529" max="1529" width="16.5703125" style="3" customWidth="1"/>
    <col min="1530" max="1531" width="7.85546875" style="3" bestFit="1" customWidth="1"/>
    <col min="1532" max="1532" width="8" style="3" bestFit="1" customWidth="1"/>
    <col min="1533" max="1534" width="7.85546875" style="3" bestFit="1" customWidth="1"/>
    <col min="1535" max="1535" width="9.7109375" style="3" customWidth="1"/>
    <col min="1536" max="1536" width="12.85546875" style="3" customWidth="1"/>
    <col min="1537" max="1773" width="9.140625" style="3"/>
    <col min="1774" max="1774" width="9" style="3" bestFit="1" customWidth="1"/>
    <col min="1775" max="1775" width="9.85546875" style="3" bestFit="1" customWidth="1"/>
    <col min="1776" max="1776" width="9.140625" style="3" bestFit="1" customWidth="1"/>
    <col min="1777" max="1777" width="16" style="3" bestFit="1" customWidth="1"/>
    <col min="1778" max="1778" width="9" style="3" bestFit="1" customWidth="1"/>
    <col min="1779" max="1779" width="7.85546875" style="3" bestFit="1" customWidth="1"/>
    <col min="1780" max="1780" width="11.7109375" style="3" bestFit="1" customWidth="1"/>
    <col min="1781" max="1781" width="14.28515625" style="3" customWidth="1"/>
    <col min="1782" max="1782" width="11.7109375" style="3" bestFit="1" customWidth="1"/>
    <col min="1783" max="1783" width="14.140625" style="3" bestFit="1" customWidth="1"/>
    <col min="1784" max="1784" width="16.7109375" style="3" customWidth="1"/>
    <col min="1785" max="1785" width="16.5703125" style="3" customWidth="1"/>
    <col min="1786" max="1787" width="7.85546875" style="3" bestFit="1" customWidth="1"/>
    <col min="1788" max="1788" width="8" style="3" bestFit="1" customWidth="1"/>
    <col min="1789" max="1790" width="7.85546875" style="3" bestFit="1" customWidth="1"/>
    <col min="1791" max="1791" width="9.7109375" style="3" customWidth="1"/>
    <col min="1792" max="1792" width="12.85546875" style="3" customWidth="1"/>
    <col min="1793" max="2029" width="9.140625" style="3"/>
    <col min="2030" max="2030" width="9" style="3" bestFit="1" customWidth="1"/>
    <col min="2031" max="2031" width="9.85546875" style="3" bestFit="1" customWidth="1"/>
    <col min="2032" max="2032" width="9.140625" style="3" bestFit="1" customWidth="1"/>
    <col min="2033" max="2033" width="16" style="3" bestFit="1" customWidth="1"/>
    <col min="2034" max="2034" width="9" style="3" bestFit="1" customWidth="1"/>
    <col min="2035" max="2035" width="7.85546875" style="3" bestFit="1" customWidth="1"/>
    <col min="2036" max="2036" width="11.7109375" style="3" bestFit="1" customWidth="1"/>
    <col min="2037" max="2037" width="14.28515625" style="3" customWidth="1"/>
    <col min="2038" max="2038" width="11.7109375" style="3" bestFit="1" customWidth="1"/>
    <col min="2039" max="2039" width="14.140625" style="3" bestFit="1" customWidth="1"/>
    <col min="2040" max="2040" width="16.7109375" style="3" customWidth="1"/>
    <col min="2041" max="2041" width="16.5703125" style="3" customWidth="1"/>
    <col min="2042" max="2043" width="7.85546875" style="3" bestFit="1" customWidth="1"/>
    <col min="2044" max="2044" width="8" style="3" bestFit="1" customWidth="1"/>
    <col min="2045" max="2046" width="7.85546875" style="3" bestFit="1" customWidth="1"/>
    <col min="2047" max="2047" width="9.7109375" style="3" customWidth="1"/>
    <col min="2048" max="2048" width="12.85546875" style="3" customWidth="1"/>
    <col min="2049" max="2285" width="9.140625" style="3"/>
    <col min="2286" max="2286" width="9" style="3" bestFit="1" customWidth="1"/>
    <col min="2287" max="2287" width="9.85546875" style="3" bestFit="1" customWidth="1"/>
    <col min="2288" max="2288" width="9.140625" style="3" bestFit="1" customWidth="1"/>
    <col min="2289" max="2289" width="16" style="3" bestFit="1" customWidth="1"/>
    <col min="2290" max="2290" width="9" style="3" bestFit="1" customWidth="1"/>
    <col min="2291" max="2291" width="7.85546875" style="3" bestFit="1" customWidth="1"/>
    <col min="2292" max="2292" width="11.7109375" style="3" bestFit="1" customWidth="1"/>
    <col min="2293" max="2293" width="14.28515625" style="3" customWidth="1"/>
    <col min="2294" max="2294" width="11.7109375" style="3" bestFit="1" customWidth="1"/>
    <col min="2295" max="2295" width="14.140625" style="3" bestFit="1" customWidth="1"/>
    <col min="2296" max="2296" width="16.7109375" style="3" customWidth="1"/>
    <col min="2297" max="2297" width="16.5703125" style="3" customWidth="1"/>
    <col min="2298" max="2299" width="7.85546875" style="3" bestFit="1" customWidth="1"/>
    <col min="2300" max="2300" width="8" style="3" bestFit="1" customWidth="1"/>
    <col min="2301" max="2302" width="7.85546875" style="3" bestFit="1" customWidth="1"/>
    <col min="2303" max="2303" width="9.7109375" style="3" customWidth="1"/>
    <col min="2304" max="2304" width="12.85546875" style="3" customWidth="1"/>
    <col min="2305" max="2541" width="9.140625" style="3"/>
    <col min="2542" max="2542" width="9" style="3" bestFit="1" customWidth="1"/>
    <col min="2543" max="2543" width="9.85546875" style="3" bestFit="1" customWidth="1"/>
    <col min="2544" max="2544" width="9.140625" style="3" bestFit="1" customWidth="1"/>
    <col min="2545" max="2545" width="16" style="3" bestFit="1" customWidth="1"/>
    <col min="2546" max="2546" width="9" style="3" bestFit="1" customWidth="1"/>
    <col min="2547" max="2547" width="7.85546875" style="3" bestFit="1" customWidth="1"/>
    <col min="2548" max="2548" width="11.7109375" style="3" bestFit="1" customWidth="1"/>
    <col min="2549" max="2549" width="14.28515625" style="3" customWidth="1"/>
    <col min="2550" max="2550" width="11.7109375" style="3" bestFit="1" customWidth="1"/>
    <col min="2551" max="2551" width="14.140625" style="3" bestFit="1" customWidth="1"/>
    <col min="2552" max="2552" width="16.7109375" style="3" customWidth="1"/>
    <col min="2553" max="2553" width="16.5703125" style="3" customWidth="1"/>
    <col min="2554" max="2555" width="7.85546875" style="3" bestFit="1" customWidth="1"/>
    <col min="2556" max="2556" width="8" style="3" bestFit="1" customWidth="1"/>
    <col min="2557" max="2558" width="7.85546875" style="3" bestFit="1" customWidth="1"/>
    <col min="2559" max="2559" width="9.7109375" style="3" customWidth="1"/>
    <col min="2560" max="2560" width="12.85546875" style="3" customWidth="1"/>
    <col min="2561" max="2797" width="9.140625" style="3"/>
    <col min="2798" max="2798" width="9" style="3" bestFit="1" customWidth="1"/>
    <col min="2799" max="2799" width="9.85546875" style="3" bestFit="1" customWidth="1"/>
    <col min="2800" max="2800" width="9.140625" style="3" bestFit="1" customWidth="1"/>
    <col min="2801" max="2801" width="16" style="3" bestFit="1" customWidth="1"/>
    <col min="2802" max="2802" width="9" style="3" bestFit="1" customWidth="1"/>
    <col min="2803" max="2803" width="7.85546875" style="3" bestFit="1" customWidth="1"/>
    <col min="2804" max="2804" width="11.7109375" style="3" bestFit="1" customWidth="1"/>
    <col min="2805" max="2805" width="14.28515625" style="3" customWidth="1"/>
    <col min="2806" max="2806" width="11.7109375" style="3" bestFit="1" customWidth="1"/>
    <col min="2807" max="2807" width="14.140625" style="3" bestFit="1" customWidth="1"/>
    <col min="2808" max="2808" width="16.7109375" style="3" customWidth="1"/>
    <col min="2809" max="2809" width="16.5703125" style="3" customWidth="1"/>
    <col min="2810" max="2811" width="7.85546875" style="3" bestFit="1" customWidth="1"/>
    <col min="2812" max="2812" width="8" style="3" bestFit="1" customWidth="1"/>
    <col min="2813" max="2814" width="7.85546875" style="3" bestFit="1" customWidth="1"/>
    <col min="2815" max="2815" width="9.7109375" style="3" customWidth="1"/>
    <col min="2816" max="2816" width="12.85546875" style="3" customWidth="1"/>
    <col min="2817" max="3053" width="9.140625" style="3"/>
    <col min="3054" max="3054" width="9" style="3" bestFit="1" customWidth="1"/>
    <col min="3055" max="3055" width="9.85546875" style="3" bestFit="1" customWidth="1"/>
    <col min="3056" max="3056" width="9.140625" style="3" bestFit="1" customWidth="1"/>
    <col min="3057" max="3057" width="16" style="3" bestFit="1" customWidth="1"/>
    <col min="3058" max="3058" width="9" style="3" bestFit="1" customWidth="1"/>
    <col min="3059" max="3059" width="7.85546875" style="3" bestFit="1" customWidth="1"/>
    <col min="3060" max="3060" width="11.7109375" style="3" bestFit="1" customWidth="1"/>
    <col min="3061" max="3061" width="14.28515625" style="3" customWidth="1"/>
    <col min="3062" max="3062" width="11.7109375" style="3" bestFit="1" customWidth="1"/>
    <col min="3063" max="3063" width="14.140625" style="3" bestFit="1" customWidth="1"/>
    <col min="3064" max="3064" width="16.7109375" style="3" customWidth="1"/>
    <col min="3065" max="3065" width="16.5703125" style="3" customWidth="1"/>
    <col min="3066" max="3067" width="7.85546875" style="3" bestFit="1" customWidth="1"/>
    <col min="3068" max="3068" width="8" style="3" bestFit="1" customWidth="1"/>
    <col min="3069" max="3070" width="7.85546875" style="3" bestFit="1" customWidth="1"/>
    <col min="3071" max="3071" width="9.7109375" style="3" customWidth="1"/>
    <col min="3072" max="3072" width="12.85546875" style="3" customWidth="1"/>
    <col min="3073" max="3309" width="9.140625" style="3"/>
    <col min="3310" max="3310" width="9" style="3" bestFit="1" customWidth="1"/>
    <col min="3311" max="3311" width="9.85546875" style="3" bestFit="1" customWidth="1"/>
    <col min="3312" max="3312" width="9.140625" style="3" bestFit="1" customWidth="1"/>
    <col min="3313" max="3313" width="16" style="3" bestFit="1" customWidth="1"/>
    <col min="3314" max="3314" width="9" style="3" bestFit="1" customWidth="1"/>
    <col min="3315" max="3315" width="7.85546875" style="3" bestFit="1" customWidth="1"/>
    <col min="3316" max="3316" width="11.7109375" style="3" bestFit="1" customWidth="1"/>
    <col min="3317" max="3317" width="14.28515625" style="3" customWidth="1"/>
    <col min="3318" max="3318" width="11.7109375" style="3" bestFit="1" customWidth="1"/>
    <col min="3319" max="3319" width="14.140625" style="3" bestFit="1" customWidth="1"/>
    <col min="3320" max="3320" width="16.7109375" style="3" customWidth="1"/>
    <col min="3321" max="3321" width="16.5703125" style="3" customWidth="1"/>
    <col min="3322" max="3323" width="7.85546875" style="3" bestFit="1" customWidth="1"/>
    <col min="3324" max="3324" width="8" style="3" bestFit="1" customWidth="1"/>
    <col min="3325" max="3326" width="7.85546875" style="3" bestFit="1" customWidth="1"/>
    <col min="3327" max="3327" width="9.7109375" style="3" customWidth="1"/>
    <col min="3328" max="3328" width="12.85546875" style="3" customWidth="1"/>
    <col min="3329" max="3565" width="9.140625" style="3"/>
    <col min="3566" max="3566" width="9" style="3" bestFit="1" customWidth="1"/>
    <col min="3567" max="3567" width="9.85546875" style="3" bestFit="1" customWidth="1"/>
    <col min="3568" max="3568" width="9.140625" style="3" bestFit="1" customWidth="1"/>
    <col min="3569" max="3569" width="16" style="3" bestFit="1" customWidth="1"/>
    <col min="3570" max="3570" width="9" style="3" bestFit="1" customWidth="1"/>
    <col min="3571" max="3571" width="7.85546875" style="3" bestFit="1" customWidth="1"/>
    <col min="3572" max="3572" width="11.7109375" style="3" bestFit="1" customWidth="1"/>
    <col min="3573" max="3573" width="14.28515625" style="3" customWidth="1"/>
    <col min="3574" max="3574" width="11.7109375" style="3" bestFit="1" customWidth="1"/>
    <col min="3575" max="3575" width="14.140625" style="3" bestFit="1" customWidth="1"/>
    <col min="3576" max="3576" width="16.7109375" style="3" customWidth="1"/>
    <col min="3577" max="3577" width="16.5703125" style="3" customWidth="1"/>
    <col min="3578" max="3579" width="7.85546875" style="3" bestFit="1" customWidth="1"/>
    <col min="3580" max="3580" width="8" style="3" bestFit="1" customWidth="1"/>
    <col min="3581" max="3582" width="7.85546875" style="3" bestFit="1" customWidth="1"/>
    <col min="3583" max="3583" width="9.7109375" style="3" customWidth="1"/>
    <col min="3584" max="3584" width="12.85546875" style="3" customWidth="1"/>
    <col min="3585" max="3821" width="9.140625" style="3"/>
    <col min="3822" max="3822" width="9" style="3" bestFit="1" customWidth="1"/>
    <col min="3823" max="3823" width="9.85546875" style="3" bestFit="1" customWidth="1"/>
    <col min="3824" max="3824" width="9.140625" style="3" bestFit="1" customWidth="1"/>
    <col min="3825" max="3825" width="16" style="3" bestFit="1" customWidth="1"/>
    <col min="3826" max="3826" width="9" style="3" bestFit="1" customWidth="1"/>
    <col min="3827" max="3827" width="7.85546875" style="3" bestFit="1" customWidth="1"/>
    <col min="3828" max="3828" width="11.7109375" style="3" bestFit="1" customWidth="1"/>
    <col min="3829" max="3829" width="14.28515625" style="3" customWidth="1"/>
    <col min="3830" max="3830" width="11.7109375" style="3" bestFit="1" customWidth="1"/>
    <col min="3831" max="3831" width="14.140625" style="3" bestFit="1" customWidth="1"/>
    <col min="3832" max="3832" width="16.7109375" style="3" customWidth="1"/>
    <col min="3833" max="3833" width="16.5703125" style="3" customWidth="1"/>
    <col min="3834" max="3835" width="7.85546875" style="3" bestFit="1" customWidth="1"/>
    <col min="3836" max="3836" width="8" style="3" bestFit="1" customWidth="1"/>
    <col min="3837" max="3838" width="7.85546875" style="3" bestFit="1" customWidth="1"/>
    <col min="3839" max="3839" width="9.7109375" style="3" customWidth="1"/>
    <col min="3840" max="3840" width="12.85546875" style="3" customWidth="1"/>
    <col min="3841" max="4077" width="9.140625" style="3"/>
    <col min="4078" max="4078" width="9" style="3" bestFit="1" customWidth="1"/>
    <col min="4079" max="4079" width="9.85546875" style="3" bestFit="1" customWidth="1"/>
    <col min="4080" max="4080" width="9.140625" style="3" bestFit="1" customWidth="1"/>
    <col min="4081" max="4081" width="16" style="3" bestFit="1" customWidth="1"/>
    <col min="4082" max="4082" width="9" style="3" bestFit="1" customWidth="1"/>
    <col min="4083" max="4083" width="7.85546875" style="3" bestFit="1" customWidth="1"/>
    <col min="4084" max="4084" width="11.7109375" style="3" bestFit="1" customWidth="1"/>
    <col min="4085" max="4085" width="14.28515625" style="3" customWidth="1"/>
    <col min="4086" max="4086" width="11.7109375" style="3" bestFit="1" customWidth="1"/>
    <col min="4087" max="4087" width="14.140625" style="3" bestFit="1" customWidth="1"/>
    <col min="4088" max="4088" width="16.7109375" style="3" customWidth="1"/>
    <col min="4089" max="4089" width="16.5703125" style="3" customWidth="1"/>
    <col min="4090" max="4091" width="7.85546875" style="3" bestFit="1" customWidth="1"/>
    <col min="4092" max="4092" width="8" style="3" bestFit="1" customWidth="1"/>
    <col min="4093" max="4094" width="7.85546875" style="3" bestFit="1" customWidth="1"/>
    <col min="4095" max="4095" width="9.7109375" style="3" customWidth="1"/>
    <col min="4096" max="4096" width="12.85546875" style="3" customWidth="1"/>
    <col min="4097" max="4333" width="9.140625" style="3"/>
    <col min="4334" max="4334" width="9" style="3" bestFit="1" customWidth="1"/>
    <col min="4335" max="4335" width="9.85546875" style="3" bestFit="1" customWidth="1"/>
    <col min="4336" max="4336" width="9.140625" style="3" bestFit="1" customWidth="1"/>
    <col min="4337" max="4337" width="16" style="3" bestFit="1" customWidth="1"/>
    <col min="4338" max="4338" width="9" style="3" bestFit="1" customWidth="1"/>
    <col min="4339" max="4339" width="7.85546875" style="3" bestFit="1" customWidth="1"/>
    <col min="4340" max="4340" width="11.7109375" style="3" bestFit="1" customWidth="1"/>
    <col min="4341" max="4341" width="14.28515625" style="3" customWidth="1"/>
    <col min="4342" max="4342" width="11.7109375" style="3" bestFit="1" customWidth="1"/>
    <col min="4343" max="4343" width="14.140625" style="3" bestFit="1" customWidth="1"/>
    <col min="4344" max="4344" width="16.7109375" style="3" customWidth="1"/>
    <col min="4345" max="4345" width="16.5703125" style="3" customWidth="1"/>
    <col min="4346" max="4347" width="7.85546875" style="3" bestFit="1" customWidth="1"/>
    <col min="4348" max="4348" width="8" style="3" bestFit="1" customWidth="1"/>
    <col min="4349" max="4350" width="7.85546875" style="3" bestFit="1" customWidth="1"/>
    <col min="4351" max="4351" width="9.7109375" style="3" customWidth="1"/>
    <col min="4352" max="4352" width="12.85546875" style="3" customWidth="1"/>
    <col min="4353" max="4589" width="9.140625" style="3"/>
    <col min="4590" max="4590" width="9" style="3" bestFit="1" customWidth="1"/>
    <col min="4591" max="4591" width="9.85546875" style="3" bestFit="1" customWidth="1"/>
    <col min="4592" max="4592" width="9.140625" style="3" bestFit="1" customWidth="1"/>
    <col min="4593" max="4593" width="16" style="3" bestFit="1" customWidth="1"/>
    <col min="4594" max="4594" width="9" style="3" bestFit="1" customWidth="1"/>
    <col min="4595" max="4595" width="7.85546875" style="3" bestFit="1" customWidth="1"/>
    <col min="4596" max="4596" width="11.7109375" style="3" bestFit="1" customWidth="1"/>
    <col min="4597" max="4597" width="14.28515625" style="3" customWidth="1"/>
    <col min="4598" max="4598" width="11.7109375" style="3" bestFit="1" customWidth="1"/>
    <col min="4599" max="4599" width="14.140625" style="3" bestFit="1" customWidth="1"/>
    <col min="4600" max="4600" width="16.7109375" style="3" customWidth="1"/>
    <col min="4601" max="4601" width="16.5703125" style="3" customWidth="1"/>
    <col min="4602" max="4603" width="7.85546875" style="3" bestFit="1" customWidth="1"/>
    <col min="4604" max="4604" width="8" style="3" bestFit="1" customWidth="1"/>
    <col min="4605" max="4606" width="7.85546875" style="3" bestFit="1" customWidth="1"/>
    <col min="4607" max="4607" width="9.7109375" style="3" customWidth="1"/>
    <col min="4608" max="4608" width="12.85546875" style="3" customWidth="1"/>
    <col min="4609" max="4845" width="9.140625" style="3"/>
    <col min="4846" max="4846" width="9" style="3" bestFit="1" customWidth="1"/>
    <col min="4847" max="4847" width="9.85546875" style="3" bestFit="1" customWidth="1"/>
    <col min="4848" max="4848" width="9.140625" style="3" bestFit="1" customWidth="1"/>
    <col min="4849" max="4849" width="16" style="3" bestFit="1" customWidth="1"/>
    <col min="4850" max="4850" width="9" style="3" bestFit="1" customWidth="1"/>
    <col min="4851" max="4851" width="7.85546875" style="3" bestFit="1" customWidth="1"/>
    <col min="4852" max="4852" width="11.7109375" style="3" bestFit="1" customWidth="1"/>
    <col min="4853" max="4853" width="14.28515625" style="3" customWidth="1"/>
    <col min="4854" max="4854" width="11.7109375" style="3" bestFit="1" customWidth="1"/>
    <col min="4855" max="4855" width="14.140625" style="3" bestFit="1" customWidth="1"/>
    <col min="4856" max="4856" width="16.7109375" style="3" customWidth="1"/>
    <col min="4857" max="4857" width="16.5703125" style="3" customWidth="1"/>
    <col min="4858" max="4859" width="7.85546875" style="3" bestFit="1" customWidth="1"/>
    <col min="4860" max="4860" width="8" style="3" bestFit="1" customWidth="1"/>
    <col min="4861" max="4862" width="7.85546875" style="3" bestFit="1" customWidth="1"/>
    <col min="4863" max="4863" width="9.7109375" style="3" customWidth="1"/>
    <col min="4864" max="4864" width="12.85546875" style="3" customWidth="1"/>
    <col min="4865" max="5101" width="9.140625" style="3"/>
    <col min="5102" max="5102" width="9" style="3" bestFit="1" customWidth="1"/>
    <col min="5103" max="5103" width="9.85546875" style="3" bestFit="1" customWidth="1"/>
    <col min="5104" max="5104" width="9.140625" style="3" bestFit="1" customWidth="1"/>
    <col min="5105" max="5105" width="16" style="3" bestFit="1" customWidth="1"/>
    <col min="5106" max="5106" width="9" style="3" bestFit="1" customWidth="1"/>
    <col min="5107" max="5107" width="7.85546875" style="3" bestFit="1" customWidth="1"/>
    <col min="5108" max="5108" width="11.7109375" style="3" bestFit="1" customWidth="1"/>
    <col min="5109" max="5109" width="14.28515625" style="3" customWidth="1"/>
    <col min="5110" max="5110" width="11.7109375" style="3" bestFit="1" customWidth="1"/>
    <col min="5111" max="5111" width="14.140625" style="3" bestFit="1" customWidth="1"/>
    <col min="5112" max="5112" width="16.7109375" style="3" customWidth="1"/>
    <col min="5113" max="5113" width="16.5703125" style="3" customWidth="1"/>
    <col min="5114" max="5115" width="7.85546875" style="3" bestFit="1" customWidth="1"/>
    <col min="5116" max="5116" width="8" style="3" bestFit="1" customWidth="1"/>
    <col min="5117" max="5118" width="7.85546875" style="3" bestFit="1" customWidth="1"/>
    <col min="5119" max="5119" width="9.7109375" style="3" customWidth="1"/>
    <col min="5120" max="5120" width="12.85546875" style="3" customWidth="1"/>
    <col min="5121" max="5357" width="9.140625" style="3"/>
    <col min="5358" max="5358" width="9" style="3" bestFit="1" customWidth="1"/>
    <col min="5359" max="5359" width="9.85546875" style="3" bestFit="1" customWidth="1"/>
    <col min="5360" max="5360" width="9.140625" style="3" bestFit="1" customWidth="1"/>
    <col min="5361" max="5361" width="16" style="3" bestFit="1" customWidth="1"/>
    <col min="5362" max="5362" width="9" style="3" bestFit="1" customWidth="1"/>
    <col min="5363" max="5363" width="7.85546875" style="3" bestFit="1" customWidth="1"/>
    <col min="5364" max="5364" width="11.7109375" style="3" bestFit="1" customWidth="1"/>
    <col min="5365" max="5365" width="14.28515625" style="3" customWidth="1"/>
    <col min="5366" max="5366" width="11.7109375" style="3" bestFit="1" customWidth="1"/>
    <col min="5367" max="5367" width="14.140625" style="3" bestFit="1" customWidth="1"/>
    <col min="5368" max="5368" width="16.7109375" style="3" customWidth="1"/>
    <col min="5369" max="5369" width="16.5703125" style="3" customWidth="1"/>
    <col min="5370" max="5371" width="7.85546875" style="3" bestFit="1" customWidth="1"/>
    <col min="5372" max="5372" width="8" style="3" bestFit="1" customWidth="1"/>
    <col min="5373" max="5374" width="7.85546875" style="3" bestFit="1" customWidth="1"/>
    <col min="5375" max="5375" width="9.7109375" style="3" customWidth="1"/>
    <col min="5376" max="5376" width="12.85546875" style="3" customWidth="1"/>
    <col min="5377" max="5613" width="9.140625" style="3"/>
    <col min="5614" max="5614" width="9" style="3" bestFit="1" customWidth="1"/>
    <col min="5615" max="5615" width="9.85546875" style="3" bestFit="1" customWidth="1"/>
    <col min="5616" max="5616" width="9.140625" style="3" bestFit="1" customWidth="1"/>
    <col min="5617" max="5617" width="16" style="3" bestFit="1" customWidth="1"/>
    <col min="5618" max="5618" width="9" style="3" bestFit="1" customWidth="1"/>
    <col min="5619" max="5619" width="7.85546875" style="3" bestFit="1" customWidth="1"/>
    <col min="5620" max="5620" width="11.7109375" style="3" bestFit="1" customWidth="1"/>
    <col min="5621" max="5621" width="14.28515625" style="3" customWidth="1"/>
    <col min="5622" max="5622" width="11.7109375" style="3" bestFit="1" customWidth="1"/>
    <col min="5623" max="5623" width="14.140625" style="3" bestFit="1" customWidth="1"/>
    <col min="5624" max="5624" width="16.7109375" style="3" customWidth="1"/>
    <col min="5625" max="5625" width="16.5703125" style="3" customWidth="1"/>
    <col min="5626" max="5627" width="7.85546875" style="3" bestFit="1" customWidth="1"/>
    <col min="5628" max="5628" width="8" style="3" bestFit="1" customWidth="1"/>
    <col min="5629" max="5630" width="7.85546875" style="3" bestFit="1" customWidth="1"/>
    <col min="5631" max="5631" width="9.7109375" style="3" customWidth="1"/>
    <col min="5632" max="5632" width="12.85546875" style="3" customWidth="1"/>
    <col min="5633" max="5869" width="9.140625" style="3"/>
    <col min="5870" max="5870" width="9" style="3" bestFit="1" customWidth="1"/>
    <col min="5871" max="5871" width="9.85546875" style="3" bestFit="1" customWidth="1"/>
    <col min="5872" max="5872" width="9.140625" style="3" bestFit="1" customWidth="1"/>
    <col min="5873" max="5873" width="16" style="3" bestFit="1" customWidth="1"/>
    <col min="5874" max="5874" width="9" style="3" bestFit="1" customWidth="1"/>
    <col min="5875" max="5875" width="7.85546875" style="3" bestFit="1" customWidth="1"/>
    <col min="5876" max="5876" width="11.7109375" style="3" bestFit="1" customWidth="1"/>
    <col min="5877" max="5877" width="14.28515625" style="3" customWidth="1"/>
    <col min="5878" max="5878" width="11.7109375" style="3" bestFit="1" customWidth="1"/>
    <col min="5879" max="5879" width="14.140625" style="3" bestFit="1" customWidth="1"/>
    <col min="5880" max="5880" width="16.7109375" style="3" customWidth="1"/>
    <col min="5881" max="5881" width="16.5703125" style="3" customWidth="1"/>
    <col min="5882" max="5883" width="7.85546875" style="3" bestFit="1" customWidth="1"/>
    <col min="5884" max="5884" width="8" style="3" bestFit="1" customWidth="1"/>
    <col min="5885" max="5886" width="7.85546875" style="3" bestFit="1" customWidth="1"/>
    <col min="5887" max="5887" width="9.7109375" style="3" customWidth="1"/>
    <col min="5888" max="5888" width="12.85546875" style="3" customWidth="1"/>
    <col min="5889" max="6125" width="9.140625" style="3"/>
    <col min="6126" max="6126" width="9" style="3" bestFit="1" customWidth="1"/>
    <col min="6127" max="6127" width="9.85546875" style="3" bestFit="1" customWidth="1"/>
    <col min="6128" max="6128" width="9.140625" style="3" bestFit="1" customWidth="1"/>
    <col min="6129" max="6129" width="16" style="3" bestFit="1" customWidth="1"/>
    <col min="6130" max="6130" width="9" style="3" bestFit="1" customWidth="1"/>
    <col min="6131" max="6131" width="7.85546875" style="3" bestFit="1" customWidth="1"/>
    <col min="6132" max="6132" width="11.7109375" style="3" bestFit="1" customWidth="1"/>
    <col min="6133" max="6133" width="14.28515625" style="3" customWidth="1"/>
    <col min="6134" max="6134" width="11.7109375" style="3" bestFit="1" customWidth="1"/>
    <col min="6135" max="6135" width="14.140625" style="3" bestFit="1" customWidth="1"/>
    <col min="6136" max="6136" width="16.7109375" style="3" customWidth="1"/>
    <col min="6137" max="6137" width="16.5703125" style="3" customWidth="1"/>
    <col min="6138" max="6139" width="7.85546875" style="3" bestFit="1" customWidth="1"/>
    <col min="6140" max="6140" width="8" style="3" bestFit="1" customWidth="1"/>
    <col min="6141" max="6142" width="7.85546875" style="3" bestFit="1" customWidth="1"/>
    <col min="6143" max="6143" width="9.7109375" style="3" customWidth="1"/>
    <col min="6144" max="6144" width="12.85546875" style="3" customWidth="1"/>
    <col min="6145" max="6381" width="9.140625" style="3"/>
    <col min="6382" max="6382" width="9" style="3" bestFit="1" customWidth="1"/>
    <col min="6383" max="6383" width="9.85546875" style="3" bestFit="1" customWidth="1"/>
    <col min="6384" max="6384" width="9.140625" style="3" bestFit="1" customWidth="1"/>
    <col min="6385" max="6385" width="16" style="3" bestFit="1" customWidth="1"/>
    <col min="6386" max="6386" width="9" style="3" bestFit="1" customWidth="1"/>
    <col min="6387" max="6387" width="7.85546875" style="3" bestFit="1" customWidth="1"/>
    <col min="6388" max="6388" width="11.7109375" style="3" bestFit="1" customWidth="1"/>
    <col min="6389" max="6389" width="14.28515625" style="3" customWidth="1"/>
    <col min="6390" max="6390" width="11.7109375" style="3" bestFit="1" customWidth="1"/>
    <col min="6391" max="6391" width="14.140625" style="3" bestFit="1" customWidth="1"/>
    <col min="6392" max="6392" width="16.7109375" style="3" customWidth="1"/>
    <col min="6393" max="6393" width="16.5703125" style="3" customWidth="1"/>
    <col min="6394" max="6395" width="7.85546875" style="3" bestFit="1" customWidth="1"/>
    <col min="6396" max="6396" width="8" style="3" bestFit="1" customWidth="1"/>
    <col min="6397" max="6398" width="7.85546875" style="3" bestFit="1" customWidth="1"/>
    <col min="6399" max="6399" width="9.7109375" style="3" customWidth="1"/>
    <col min="6400" max="6400" width="12.85546875" style="3" customWidth="1"/>
    <col min="6401" max="6637" width="9.140625" style="3"/>
    <col min="6638" max="6638" width="9" style="3" bestFit="1" customWidth="1"/>
    <col min="6639" max="6639" width="9.85546875" style="3" bestFit="1" customWidth="1"/>
    <col min="6640" max="6640" width="9.140625" style="3" bestFit="1" customWidth="1"/>
    <col min="6641" max="6641" width="16" style="3" bestFit="1" customWidth="1"/>
    <col min="6642" max="6642" width="9" style="3" bestFit="1" customWidth="1"/>
    <col min="6643" max="6643" width="7.85546875" style="3" bestFit="1" customWidth="1"/>
    <col min="6644" max="6644" width="11.7109375" style="3" bestFit="1" customWidth="1"/>
    <col min="6645" max="6645" width="14.28515625" style="3" customWidth="1"/>
    <col min="6646" max="6646" width="11.7109375" style="3" bestFit="1" customWidth="1"/>
    <col min="6647" max="6647" width="14.140625" style="3" bestFit="1" customWidth="1"/>
    <col min="6648" max="6648" width="16.7109375" style="3" customWidth="1"/>
    <col min="6649" max="6649" width="16.5703125" style="3" customWidth="1"/>
    <col min="6650" max="6651" width="7.85546875" style="3" bestFit="1" customWidth="1"/>
    <col min="6652" max="6652" width="8" style="3" bestFit="1" customWidth="1"/>
    <col min="6653" max="6654" width="7.85546875" style="3" bestFit="1" customWidth="1"/>
    <col min="6655" max="6655" width="9.7109375" style="3" customWidth="1"/>
    <col min="6656" max="6656" width="12.85546875" style="3" customWidth="1"/>
    <col min="6657" max="6893" width="9.140625" style="3"/>
    <col min="6894" max="6894" width="9" style="3" bestFit="1" customWidth="1"/>
    <col min="6895" max="6895" width="9.85546875" style="3" bestFit="1" customWidth="1"/>
    <col min="6896" max="6896" width="9.140625" style="3" bestFit="1" customWidth="1"/>
    <col min="6897" max="6897" width="16" style="3" bestFit="1" customWidth="1"/>
    <col min="6898" max="6898" width="9" style="3" bestFit="1" customWidth="1"/>
    <col min="6899" max="6899" width="7.85546875" style="3" bestFit="1" customWidth="1"/>
    <col min="6900" max="6900" width="11.7109375" style="3" bestFit="1" customWidth="1"/>
    <col min="6901" max="6901" width="14.28515625" style="3" customWidth="1"/>
    <col min="6902" max="6902" width="11.7109375" style="3" bestFit="1" customWidth="1"/>
    <col min="6903" max="6903" width="14.140625" style="3" bestFit="1" customWidth="1"/>
    <col min="6904" max="6904" width="16.7109375" style="3" customWidth="1"/>
    <col min="6905" max="6905" width="16.5703125" style="3" customWidth="1"/>
    <col min="6906" max="6907" width="7.85546875" style="3" bestFit="1" customWidth="1"/>
    <col min="6908" max="6908" width="8" style="3" bestFit="1" customWidth="1"/>
    <col min="6909" max="6910" width="7.85546875" style="3" bestFit="1" customWidth="1"/>
    <col min="6911" max="6911" width="9.7109375" style="3" customWidth="1"/>
    <col min="6912" max="6912" width="12.85546875" style="3" customWidth="1"/>
    <col min="6913" max="7149" width="9.140625" style="3"/>
    <col min="7150" max="7150" width="9" style="3" bestFit="1" customWidth="1"/>
    <col min="7151" max="7151" width="9.85546875" style="3" bestFit="1" customWidth="1"/>
    <col min="7152" max="7152" width="9.140625" style="3" bestFit="1" customWidth="1"/>
    <col min="7153" max="7153" width="16" style="3" bestFit="1" customWidth="1"/>
    <col min="7154" max="7154" width="9" style="3" bestFit="1" customWidth="1"/>
    <col min="7155" max="7155" width="7.85546875" style="3" bestFit="1" customWidth="1"/>
    <col min="7156" max="7156" width="11.7109375" style="3" bestFit="1" customWidth="1"/>
    <col min="7157" max="7157" width="14.28515625" style="3" customWidth="1"/>
    <col min="7158" max="7158" width="11.7109375" style="3" bestFit="1" customWidth="1"/>
    <col min="7159" max="7159" width="14.140625" style="3" bestFit="1" customWidth="1"/>
    <col min="7160" max="7160" width="16.7109375" style="3" customWidth="1"/>
    <col min="7161" max="7161" width="16.5703125" style="3" customWidth="1"/>
    <col min="7162" max="7163" width="7.85546875" style="3" bestFit="1" customWidth="1"/>
    <col min="7164" max="7164" width="8" style="3" bestFit="1" customWidth="1"/>
    <col min="7165" max="7166" width="7.85546875" style="3" bestFit="1" customWidth="1"/>
    <col min="7167" max="7167" width="9.7109375" style="3" customWidth="1"/>
    <col min="7168" max="7168" width="12.85546875" style="3" customWidth="1"/>
    <col min="7169" max="7405" width="9.140625" style="3"/>
    <col min="7406" max="7406" width="9" style="3" bestFit="1" customWidth="1"/>
    <col min="7407" max="7407" width="9.85546875" style="3" bestFit="1" customWidth="1"/>
    <col min="7408" max="7408" width="9.140625" style="3" bestFit="1" customWidth="1"/>
    <col min="7409" max="7409" width="16" style="3" bestFit="1" customWidth="1"/>
    <col min="7410" max="7410" width="9" style="3" bestFit="1" customWidth="1"/>
    <col min="7411" max="7411" width="7.85546875" style="3" bestFit="1" customWidth="1"/>
    <col min="7412" max="7412" width="11.7109375" style="3" bestFit="1" customWidth="1"/>
    <col min="7413" max="7413" width="14.28515625" style="3" customWidth="1"/>
    <col min="7414" max="7414" width="11.7109375" style="3" bestFit="1" customWidth="1"/>
    <col min="7415" max="7415" width="14.140625" style="3" bestFit="1" customWidth="1"/>
    <col min="7416" max="7416" width="16.7109375" style="3" customWidth="1"/>
    <col min="7417" max="7417" width="16.5703125" style="3" customWidth="1"/>
    <col min="7418" max="7419" width="7.85546875" style="3" bestFit="1" customWidth="1"/>
    <col min="7420" max="7420" width="8" style="3" bestFit="1" customWidth="1"/>
    <col min="7421" max="7422" width="7.85546875" style="3" bestFit="1" customWidth="1"/>
    <col min="7423" max="7423" width="9.7109375" style="3" customWidth="1"/>
    <col min="7424" max="7424" width="12.85546875" style="3" customWidth="1"/>
    <col min="7425" max="7661" width="9.140625" style="3"/>
    <col min="7662" max="7662" width="9" style="3" bestFit="1" customWidth="1"/>
    <col min="7663" max="7663" width="9.85546875" style="3" bestFit="1" customWidth="1"/>
    <col min="7664" max="7664" width="9.140625" style="3" bestFit="1" customWidth="1"/>
    <col min="7665" max="7665" width="16" style="3" bestFit="1" customWidth="1"/>
    <col min="7666" max="7666" width="9" style="3" bestFit="1" customWidth="1"/>
    <col min="7667" max="7667" width="7.85546875" style="3" bestFit="1" customWidth="1"/>
    <col min="7668" max="7668" width="11.7109375" style="3" bestFit="1" customWidth="1"/>
    <col min="7669" max="7669" width="14.28515625" style="3" customWidth="1"/>
    <col min="7670" max="7670" width="11.7109375" style="3" bestFit="1" customWidth="1"/>
    <col min="7671" max="7671" width="14.140625" style="3" bestFit="1" customWidth="1"/>
    <col min="7672" max="7672" width="16.7109375" style="3" customWidth="1"/>
    <col min="7673" max="7673" width="16.5703125" style="3" customWidth="1"/>
    <col min="7674" max="7675" width="7.85546875" style="3" bestFit="1" customWidth="1"/>
    <col min="7676" max="7676" width="8" style="3" bestFit="1" customWidth="1"/>
    <col min="7677" max="7678" width="7.85546875" style="3" bestFit="1" customWidth="1"/>
    <col min="7679" max="7679" width="9.7109375" style="3" customWidth="1"/>
    <col min="7680" max="7680" width="12.85546875" style="3" customWidth="1"/>
    <col min="7681" max="7917" width="9.140625" style="3"/>
    <col min="7918" max="7918" width="9" style="3" bestFit="1" customWidth="1"/>
    <col min="7919" max="7919" width="9.85546875" style="3" bestFit="1" customWidth="1"/>
    <col min="7920" max="7920" width="9.140625" style="3" bestFit="1" customWidth="1"/>
    <col min="7921" max="7921" width="16" style="3" bestFit="1" customWidth="1"/>
    <col min="7922" max="7922" width="9" style="3" bestFit="1" customWidth="1"/>
    <col min="7923" max="7923" width="7.85546875" style="3" bestFit="1" customWidth="1"/>
    <col min="7924" max="7924" width="11.7109375" style="3" bestFit="1" customWidth="1"/>
    <col min="7925" max="7925" width="14.28515625" style="3" customWidth="1"/>
    <col min="7926" max="7926" width="11.7109375" style="3" bestFit="1" customWidth="1"/>
    <col min="7927" max="7927" width="14.140625" style="3" bestFit="1" customWidth="1"/>
    <col min="7928" max="7928" width="16.7109375" style="3" customWidth="1"/>
    <col min="7929" max="7929" width="16.5703125" style="3" customWidth="1"/>
    <col min="7930" max="7931" width="7.85546875" style="3" bestFit="1" customWidth="1"/>
    <col min="7932" max="7932" width="8" style="3" bestFit="1" customWidth="1"/>
    <col min="7933" max="7934" width="7.85546875" style="3" bestFit="1" customWidth="1"/>
    <col min="7935" max="7935" width="9.7109375" style="3" customWidth="1"/>
    <col min="7936" max="7936" width="12.85546875" style="3" customWidth="1"/>
    <col min="7937" max="8173" width="9.140625" style="3"/>
    <col min="8174" max="8174" width="9" style="3" bestFit="1" customWidth="1"/>
    <col min="8175" max="8175" width="9.85546875" style="3" bestFit="1" customWidth="1"/>
    <col min="8176" max="8176" width="9.140625" style="3" bestFit="1" customWidth="1"/>
    <col min="8177" max="8177" width="16" style="3" bestFit="1" customWidth="1"/>
    <col min="8178" max="8178" width="9" style="3" bestFit="1" customWidth="1"/>
    <col min="8179" max="8179" width="7.85546875" style="3" bestFit="1" customWidth="1"/>
    <col min="8180" max="8180" width="11.7109375" style="3" bestFit="1" customWidth="1"/>
    <col min="8181" max="8181" width="14.28515625" style="3" customWidth="1"/>
    <col min="8182" max="8182" width="11.7109375" style="3" bestFit="1" customWidth="1"/>
    <col min="8183" max="8183" width="14.140625" style="3" bestFit="1" customWidth="1"/>
    <col min="8184" max="8184" width="16.7109375" style="3" customWidth="1"/>
    <col min="8185" max="8185" width="16.5703125" style="3" customWidth="1"/>
    <col min="8186" max="8187" width="7.85546875" style="3" bestFit="1" customWidth="1"/>
    <col min="8188" max="8188" width="8" style="3" bestFit="1" customWidth="1"/>
    <col min="8189" max="8190" width="7.85546875" style="3" bestFit="1" customWidth="1"/>
    <col min="8191" max="8191" width="9.7109375" style="3" customWidth="1"/>
    <col min="8192" max="8192" width="12.85546875" style="3" customWidth="1"/>
    <col min="8193" max="8429" width="9.140625" style="3"/>
    <col min="8430" max="8430" width="9" style="3" bestFit="1" customWidth="1"/>
    <col min="8431" max="8431" width="9.85546875" style="3" bestFit="1" customWidth="1"/>
    <col min="8432" max="8432" width="9.140625" style="3" bestFit="1" customWidth="1"/>
    <col min="8433" max="8433" width="16" style="3" bestFit="1" customWidth="1"/>
    <col min="8434" max="8434" width="9" style="3" bestFit="1" customWidth="1"/>
    <col min="8435" max="8435" width="7.85546875" style="3" bestFit="1" customWidth="1"/>
    <col min="8436" max="8436" width="11.7109375" style="3" bestFit="1" customWidth="1"/>
    <col min="8437" max="8437" width="14.28515625" style="3" customWidth="1"/>
    <col min="8438" max="8438" width="11.7109375" style="3" bestFit="1" customWidth="1"/>
    <col min="8439" max="8439" width="14.140625" style="3" bestFit="1" customWidth="1"/>
    <col min="8440" max="8440" width="16.7109375" style="3" customWidth="1"/>
    <col min="8441" max="8441" width="16.5703125" style="3" customWidth="1"/>
    <col min="8442" max="8443" width="7.85546875" style="3" bestFit="1" customWidth="1"/>
    <col min="8444" max="8444" width="8" style="3" bestFit="1" customWidth="1"/>
    <col min="8445" max="8446" width="7.85546875" style="3" bestFit="1" customWidth="1"/>
    <col min="8447" max="8447" width="9.7109375" style="3" customWidth="1"/>
    <col min="8448" max="8448" width="12.85546875" style="3" customWidth="1"/>
    <col min="8449" max="8685" width="9.140625" style="3"/>
    <col min="8686" max="8686" width="9" style="3" bestFit="1" customWidth="1"/>
    <col min="8687" max="8687" width="9.85546875" style="3" bestFit="1" customWidth="1"/>
    <col min="8688" max="8688" width="9.140625" style="3" bestFit="1" customWidth="1"/>
    <col min="8689" max="8689" width="16" style="3" bestFit="1" customWidth="1"/>
    <col min="8690" max="8690" width="9" style="3" bestFit="1" customWidth="1"/>
    <col min="8691" max="8691" width="7.85546875" style="3" bestFit="1" customWidth="1"/>
    <col min="8692" max="8692" width="11.7109375" style="3" bestFit="1" customWidth="1"/>
    <col min="8693" max="8693" width="14.28515625" style="3" customWidth="1"/>
    <col min="8694" max="8694" width="11.7109375" style="3" bestFit="1" customWidth="1"/>
    <col min="8695" max="8695" width="14.140625" style="3" bestFit="1" customWidth="1"/>
    <col min="8696" max="8696" width="16.7109375" style="3" customWidth="1"/>
    <col min="8697" max="8697" width="16.5703125" style="3" customWidth="1"/>
    <col min="8698" max="8699" width="7.85546875" style="3" bestFit="1" customWidth="1"/>
    <col min="8700" max="8700" width="8" style="3" bestFit="1" customWidth="1"/>
    <col min="8701" max="8702" width="7.85546875" style="3" bestFit="1" customWidth="1"/>
    <col min="8703" max="8703" width="9.7109375" style="3" customWidth="1"/>
    <col min="8704" max="8704" width="12.85546875" style="3" customWidth="1"/>
    <col min="8705" max="8941" width="9.140625" style="3"/>
    <col min="8942" max="8942" width="9" style="3" bestFit="1" customWidth="1"/>
    <col min="8943" max="8943" width="9.85546875" style="3" bestFit="1" customWidth="1"/>
    <col min="8944" max="8944" width="9.140625" style="3" bestFit="1" customWidth="1"/>
    <col min="8945" max="8945" width="16" style="3" bestFit="1" customWidth="1"/>
    <col min="8946" max="8946" width="9" style="3" bestFit="1" customWidth="1"/>
    <col min="8947" max="8947" width="7.85546875" style="3" bestFit="1" customWidth="1"/>
    <col min="8948" max="8948" width="11.7109375" style="3" bestFit="1" customWidth="1"/>
    <col min="8949" max="8949" width="14.28515625" style="3" customWidth="1"/>
    <col min="8950" max="8950" width="11.7109375" style="3" bestFit="1" customWidth="1"/>
    <col min="8951" max="8951" width="14.140625" style="3" bestFit="1" customWidth="1"/>
    <col min="8952" max="8952" width="16.7109375" style="3" customWidth="1"/>
    <col min="8953" max="8953" width="16.5703125" style="3" customWidth="1"/>
    <col min="8954" max="8955" width="7.85546875" style="3" bestFit="1" customWidth="1"/>
    <col min="8956" max="8956" width="8" style="3" bestFit="1" customWidth="1"/>
    <col min="8957" max="8958" width="7.85546875" style="3" bestFit="1" customWidth="1"/>
    <col min="8959" max="8959" width="9.7109375" style="3" customWidth="1"/>
    <col min="8960" max="8960" width="12.85546875" style="3" customWidth="1"/>
    <col min="8961" max="9197" width="9.140625" style="3"/>
    <col min="9198" max="9198" width="9" style="3" bestFit="1" customWidth="1"/>
    <col min="9199" max="9199" width="9.85546875" style="3" bestFit="1" customWidth="1"/>
    <col min="9200" max="9200" width="9.140625" style="3" bestFit="1" customWidth="1"/>
    <col min="9201" max="9201" width="16" style="3" bestFit="1" customWidth="1"/>
    <col min="9202" max="9202" width="9" style="3" bestFit="1" customWidth="1"/>
    <col min="9203" max="9203" width="7.85546875" style="3" bestFit="1" customWidth="1"/>
    <col min="9204" max="9204" width="11.7109375" style="3" bestFit="1" customWidth="1"/>
    <col min="9205" max="9205" width="14.28515625" style="3" customWidth="1"/>
    <col min="9206" max="9206" width="11.7109375" style="3" bestFit="1" customWidth="1"/>
    <col min="9207" max="9207" width="14.140625" style="3" bestFit="1" customWidth="1"/>
    <col min="9208" max="9208" width="16.7109375" style="3" customWidth="1"/>
    <col min="9209" max="9209" width="16.5703125" style="3" customWidth="1"/>
    <col min="9210" max="9211" width="7.85546875" style="3" bestFit="1" customWidth="1"/>
    <col min="9212" max="9212" width="8" style="3" bestFit="1" customWidth="1"/>
    <col min="9213" max="9214" width="7.85546875" style="3" bestFit="1" customWidth="1"/>
    <col min="9215" max="9215" width="9.7109375" style="3" customWidth="1"/>
    <col min="9216" max="9216" width="12.85546875" style="3" customWidth="1"/>
    <col min="9217" max="9453" width="9.140625" style="3"/>
    <col min="9454" max="9454" width="9" style="3" bestFit="1" customWidth="1"/>
    <col min="9455" max="9455" width="9.85546875" style="3" bestFit="1" customWidth="1"/>
    <col min="9456" max="9456" width="9.140625" style="3" bestFit="1" customWidth="1"/>
    <col min="9457" max="9457" width="16" style="3" bestFit="1" customWidth="1"/>
    <col min="9458" max="9458" width="9" style="3" bestFit="1" customWidth="1"/>
    <col min="9459" max="9459" width="7.85546875" style="3" bestFit="1" customWidth="1"/>
    <col min="9460" max="9460" width="11.7109375" style="3" bestFit="1" customWidth="1"/>
    <col min="9461" max="9461" width="14.28515625" style="3" customWidth="1"/>
    <col min="9462" max="9462" width="11.7109375" style="3" bestFit="1" customWidth="1"/>
    <col min="9463" max="9463" width="14.140625" style="3" bestFit="1" customWidth="1"/>
    <col min="9464" max="9464" width="16.7109375" style="3" customWidth="1"/>
    <col min="9465" max="9465" width="16.5703125" style="3" customWidth="1"/>
    <col min="9466" max="9467" width="7.85546875" style="3" bestFit="1" customWidth="1"/>
    <col min="9468" max="9468" width="8" style="3" bestFit="1" customWidth="1"/>
    <col min="9469" max="9470" width="7.85546875" style="3" bestFit="1" customWidth="1"/>
    <col min="9471" max="9471" width="9.7109375" style="3" customWidth="1"/>
    <col min="9472" max="9472" width="12.85546875" style="3" customWidth="1"/>
    <col min="9473" max="9709" width="9.140625" style="3"/>
    <col min="9710" max="9710" width="9" style="3" bestFit="1" customWidth="1"/>
    <col min="9711" max="9711" width="9.85546875" style="3" bestFit="1" customWidth="1"/>
    <col min="9712" max="9712" width="9.140625" style="3" bestFit="1" customWidth="1"/>
    <col min="9713" max="9713" width="16" style="3" bestFit="1" customWidth="1"/>
    <col min="9714" max="9714" width="9" style="3" bestFit="1" customWidth="1"/>
    <col min="9715" max="9715" width="7.85546875" style="3" bestFit="1" customWidth="1"/>
    <col min="9716" max="9716" width="11.7109375" style="3" bestFit="1" customWidth="1"/>
    <col min="9717" max="9717" width="14.28515625" style="3" customWidth="1"/>
    <col min="9718" max="9718" width="11.7109375" style="3" bestFit="1" customWidth="1"/>
    <col min="9719" max="9719" width="14.140625" style="3" bestFit="1" customWidth="1"/>
    <col min="9720" max="9720" width="16.7109375" style="3" customWidth="1"/>
    <col min="9721" max="9721" width="16.5703125" style="3" customWidth="1"/>
    <col min="9722" max="9723" width="7.85546875" style="3" bestFit="1" customWidth="1"/>
    <col min="9724" max="9724" width="8" style="3" bestFit="1" customWidth="1"/>
    <col min="9725" max="9726" width="7.85546875" style="3" bestFit="1" customWidth="1"/>
    <col min="9727" max="9727" width="9.7109375" style="3" customWidth="1"/>
    <col min="9728" max="9728" width="12.85546875" style="3" customWidth="1"/>
    <col min="9729" max="9965" width="9.140625" style="3"/>
    <col min="9966" max="9966" width="9" style="3" bestFit="1" customWidth="1"/>
    <col min="9967" max="9967" width="9.85546875" style="3" bestFit="1" customWidth="1"/>
    <col min="9968" max="9968" width="9.140625" style="3" bestFit="1" customWidth="1"/>
    <col min="9969" max="9969" width="16" style="3" bestFit="1" customWidth="1"/>
    <col min="9970" max="9970" width="9" style="3" bestFit="1" customWidth="1"/>
    <col min="9971" max="9971" width="7.85546875" style="3" bestFit="1" customWidth="1"/>
    <col min="9972" max="9972" width="11.7109375" style="3" bestFit="1" customWidth="1"/>
    <col min="9973" max="9973" width="14.28515625" style="3" customWidth="1"/>
    <col min="9974" max="9974" width="11.7109375" style="3" bestFit="1" customWidth="1"/>
    <col min="9975" max="9975" width="14.140625" style="3" bestFit="1" customWidth="1"/>
    <col min="9976" max="9976" width="16.7109375" style="3" customWidth="1"/>
    <col min="9977" max="9977" width="16.5703125" style="3" customWidth="1"/>
    <col min="9978" max="9979" width="7.85546875" style="3" bestFit="1" customWidth="1"/>
    <col min="9980" max="9980" width="8" style="3" bestFit="1" customWidth="1"/>
    <col min="9981" max="9982" width="7.85546875" style="3" bestFit="1" customWidth="1"/>
    <col min="9983" max="9983" width="9.7109375" style="3" customWidth="1"/>
    <col min="9984" max="9984" width="12.85546875" style="3" customWidth="1"/>
    <col min="9985" max="10221" width="9.140625" style="3"/>
    <col min="10222" max="10222" width="9" style="3" bestFit="1" customWidth="1"/>
    <col min="10223" max="10223" width="9.85546875" style="3" bestFit="1" customWidth="1"/>
    <col min="10224" max="10224" width="9.140625" style="3" bestFit="1" customWidth="1"/>
    <col min="10225" max="10225" width="16" style="3" bestFit="1" customWidth="1"/>
    <col min="10226" max="10226" width="9" style="3" bestFit="1" customWidth="1"/>
    <col min="10227" max="10227" width="7.85546875" style="3" bestFit="1" customWidth="1"/>
    <col min="10228" max="10228" width="11.7109375" style="3" bestFit="1" customWidth="1"/>
    <col min="10229" max="10229" width="14.28515625" style="3" customWidth="1"/>
    <col min="10230" max="10230" width="11.7109375" style="3" bestFit="1" customWidth="1"/>
    <col min="10231" max="10231" width="14.140625" style="3" bestFit="1" customWidth="1"/>
    <col min="10232" max="10232" width="16.7109375" style="3" customWidth="1"/>
    <col min="10233" max="10233" width="16.5703125" style="3" customWidth="1"/>
    <col min="10234" max="10235" width="7.85546875" style="3" bestFit="1" customWidth="1"/>
    <col min="10236" max="10236" width="8" style="3" bestFit="1" customWidth="1"/>
    <col min="10237" max="10238" width="7.85546875" style="3" bestFit="1" customWidth="1"/>
    <col min="10239" max="10239" width="9.7109375" style="3" customWidth="1"/>
    <col min="10240" max="10240" width="12.85546875" style="3" customWidth="1"/>
    <col min="10241" max="10477" width="9.140625" style="3"/>
    <col min="10478" max="10478" width="9" style="3" bestFit="1" customWidth="1"/>
    <col min="10479" max="10479" width="9.85546875" style="3" bestFit="1" customWidth="1"/>
    <col min="10480" max="10480" width="9.140625" style="3" bestFit="1" customWidth="1"/>
    <col min="10481" max="10481" width="16" style="3" bestFit="1" customWidth="1"/>
    <col min="10482" max="10482" width="9" style="3" bestFit="1" customWidth="1"/>
    <col min="10483" max="10483" width="7.85546875" style="3" bestFit="1" customWidth="1"/>
    <col min="10484" max="10484" width="11.7109375" style="3" bestFit="1" customWidth="1"/>
    <col min="10485" max="10485" width="14.28515625" style="3" customWidth="1"/>
    <col min="10486" max="10486" width="11.7109375" style="3" bestFit="1" customWidth="1"/>
    <col min="10487" max="10487" width="14.140625" style="3" bestFit="1" customWidth="1"/>
    <col min="10488" max="10488" width="16.7109375" style="3" customWidth="1"/>
    <col min="10489" max="10489" width="16.5703125" style="3" customWidth="1"/>
    <col min="10490" max="10491" width="7.85546875" style="3" bestFit="1" customWidth="1"/>
    <col min="10492" max="10492" width="8" style="3" bestFit="1" customWidth="1"/>
    <col min="10493" max="10494" width="7.85546875" style="3" bestFit="1" customWidth="1"/>
    <col min="10495" max="10495" width="9.7109375" style="3" customWidth="1"/>
    <col min="10496" max="10496" width="12.85546875" style="3" customWidth="1"/>
    <col min="10497" max="10733" width="9.140625" style="3"/>
    <col min="10734" max="10734" width="9" style="3" bestFit="1" customWidth="1"/>
    <col min="10735" max="10735" width="9.85546875" style="3" bestFit="1" customWidth="1"/>
    <col min="10736" max="10736" width="9.140625" style="3" bestFit="1" customWidth="1"/>
    <col min="10737" max="10737" width="16" style="3" bestFit="1" customWidth="1"/>
    <col min="10738" max="10738" width="9" style="3" bestFit="1" customWidth="1"/>
    <col min="10739" max="10739" width="7.85546875" style="3" bestFit="1" customWidth="1"/>
    <col min="10740" max="10740" width="11.7109375" style="3" bestFit="1" customWidth="1"/>
    <col min="10741" max="10741" width="14.28515625" style="3" customWidth="1"/>
    <col min="10742" max="10742" width="11.7109375" style="3" bestFit="1" customWidth="1"/>
    <col min="10743" max="10743" width="14.140625" style="3" bestFit="1" customWidth="1"/>
    <col min="10744" max="10744" width="16.7109375" style="3" customWidth="1"/>
    <col min="10745" max="10745" width="16.5703125" style="3" customWidth="1"/>
    <col min="10746" max="10747" width="7.85546875" style="3" bestFit="1" customWidth="1"/>
    <col min="10748" max="10748" width="8" style="3" bestFit="1" customWidth="1"/>
    <col min="10749" max="10750" width="7.85546875" style="3" bestFit="1" customWidth="1"/>
    <col min="10751" max="10751" width="9.7109375" style="3" customWidth="1"/>
    <col min="10752" max="10752" width="12.85546875" style="3" customWidth="1"/>
    <col min="10753" max="10989" width="9.140625" style="3"/>
    <col min="10990" max="10990" width="9" style="3" bestFit="1" customWidth="1"/>
    <col min="10991" max="10991" width="9.85546875" style="3" bestFit="1" customWidth="1"/>
    <col min="10992" max="10992" width="9.140625" style="3" bestFit="1" customWidth="1"/>
    <col min="10993" max="10993" width="16" style="3" bestFit="1" customWidth="1"/>
    <col min="10994" max="10994" width="9" style="3" bestFit="1" customWidth="1"/>
    <col min="10995" max="10995" width="7.85546875" style="3" bestFit="1" customWidth="1"/>
    <col min="10996" max="10996" width="11.7109375" style="3" bestFit="1" customWidth="1"/>
    <col min="10997" max="10997" width="14.28515625" style="3" customWidth="1"/>
    <col min="10998" max="10998" width="11.7109375" style="3" bestFit="1" customWidth="1"/>
    <col min="10999" max="10999" width="14.140625" style="3" bestFit="1" customWidth="1"/>
    <col min="11000" max="11000" width="16.7109375" style="3" customWidth="1"/>
    <col min="11001" max="11001" width="16.5703125" style="3" customWidth="1"/>
    <col min="11002" max="11003" width="7.85546875" style="3" bestFit="1" customWidth="1"/>
    <col min="11004" max="11004" width="8" style="3" bestFit="1" customWidth="1"/>
    <col min="11005" max="11006" width="7.85546875" style="3" bestFit="1" customWidth="1"/>
    <col min="11007" max="11007" width="9.7109375" style="3" customWidth="1"/>
    <col min="11008" max="11008" width="12.85546875" style="3" customWidth="1"/>
    <col min="11009" max="11245" width="9.140625" style="3"/>
    <col min="11246" max="11246" width="9" style="3" bestFit="1" customWidth="1"/>
    <col min="11247" max="11247" width="9.85546875" style="3" bestFit="1" customWidth="1"/>
    <col min="11248" max="11248" width="9.140625" style="3" bestFit="1" customWidth="1"/>
    <col min="11249" max="11249" width="16" style="3" bestFit="1" customWidth="1"/>
    <col min="11250" max="11250" width="9" style="3" bestFit="1" customWidth="1"/>
    <col min="11251" max="11251" width="7.85546875" style="3" bestFit="1" customWidth="1"/>
    <col min="11252" max="11252" width="11.7109375" style="3" bestFit="1" customWidth="1"/>
    <col min="11253" max="11253" width="14.28515625" style="3" customWidth="1"/>
    <col min="11254" max="11254" width="11.7109375" style="3" bestFit="1" customWidth="1"/>
    <col min="11255" max="11255" width="14.140625" style="3" bestFit="1" customWidth="1"/>
    <col min="11256" max="11256" width="16.7109375" style="3" customWidth="1"/>
    <col min="11257" max="11257" width="16.5703125" style="3" customWidth="1"/>
    <col min="11258" max="11259" width="7.85546875" style="3" bestFit="1" customWidth="1"/>
    <col min="11260" max="11260" width="8" style="3" bestFit="1" customWidth="1"/>
    <col min="11261" max="11262" width="7.85546875" style="3" bestFit="1" customWidth="1"/>
    <col min="11263" max="11263" width="9.7109375" style="3" customWidth="1"/>
    <col min="11264" max="11264" width="12.85546875" style="3" customWidth="1"/>
    <col min="11265" max="11501" width="9.140625" style="3"/>
    <col min="11502" max="11502" width="9" style="3" bestFit="1" customWidth="1"/>
    <col min="11503" max="11503" width="9.85546875" style="3" bestFit="1" customWidth="1"/>
    <col min="11504" max="11504" width="9.140625" style="3" bestFit="1" customWidth="1"/>
    <col min="11505" max="11505" width="16" style="3" bestFit="1" customWidth="1"/>
    <col min="11506" max="11506" width="9" style="3" bestFit="1" customWidth="1"/>
    <col min="11507" max="11507" width="7.85546875" style="3" bestFit="1" customWidth="1"/>
    <col min="11508" max="11508" width="11.7109375" style="3" bestFit="1" customWidth="1"/>
    <col min="11509" max="11509" width="14.28515625" style="3" customWidth="1"/>
    <col min="11510" max="11510" width="11.7109375" style="3" bestFit="1" customWidth="1"/>
    <col min="11511" max="11511" width="14.140625" style="3" bestFit="1" customWidth="1"/>
    <col min="11512" max="11512" width="16.7109375" style="3" customWidth="1"/>
    <col min="11513" max="11513" width="16.5703125" style="3" customWidth="1"/>
    <col min="11514" max="11515" width="7.85546875" style="3" bestFit="1" customWidth="1"/>
    <col min="11516" max="11516" width="8" style="3" bestFit="1" customWidth="1"/>
    <col min="11517" max="11518" width="7.85546875" style="3" bestFit="1" customWidth="1"/>
    <col min="11519" max="11519" width="9.7109375" style="3" customWidth="1"/>
    <col min="11520" max="11520" width="12.85546875" style="3" customWidth="1"/>
    <col min="11521" max="11757" width="9.140625" style="3"/>
    <col min="11758" max="11758" width="9" style="3" bestFit="1" customWidth="1"/>
    <col min="11759" max="11759" width="9.85546875" style="3" bestFit="1" customWidth="1"/>
    <col min="11760" max="11760" width="9.140625" style="3" bestFit="1" customWidth="1"/>
    <col min="11761" max="11761" width="16" style="3" bestFit="1" customWidth="1"/>
    <col min="11762" max="11762" width="9" style="3" bestFit="1" customWidth="1"/>
    <col min="11763" max="11763" width="7.85546875" style="3" bestFit="1" customWidth="1"/>
    <col min="11764" max="11764" width="11.7109375" style="3" bestFit="1" customWidth="1"/>
    <col min="11765" max="11765" width="14.28515625" style="3" customWidth="1"/>
    <col min="11766" max="11766" width="11.7109375" style="3" bestFit="1" customWidth="1"/>
    <col min="11767" max="11767" width="14.140625" style="3" bestFit="1" customWidth="1"/>
    <col min="11768" max="11768" width="16.7109375" style="3" customWidth="1"/>
    <col min="11769" max="11769" width="16.5703125" style="3" customWidth="1"/>
    <col min="11770" max="11771" width="7.85546875" style="3" bestFit="1" customWidth="1"/>
    <col min="11772" max="11772" width="8" style="3" bestFit="1" customWidth="1"/>
    <col min="11773" max="11774" width="7.85546875" style="3" bestFit="1" customWidth="1"/>
    <col min="11775" max="11775" width="9.7109375" style="3" customWidth="1"/>
    <col min="11776" max="11776" width="12.85546875" style="3" customWidth="1"/>
    <col min="11777" max="12013" width="9.140625" style="3"/>
    <col min="12014" max="12014" width="9" style="3" bestFit="1" customWidth="1"/>
    <col min="12015" max="12015" width="9.85546875" style="3" bestFit="1" customWidth="1"/>
    <col min="12016" max="12016" width="9.140625" style="3" bestFit="1" customWidth="1"/>
    <col min="12017" max="12017" width="16" style="3" bestFit="1" customWidth="1"/>
    <col min="12018" max="12018" width="9" style="3" bestFit="1" customWidth="1"/>
    <col min="12019" max="12019" width="7.85546875" style="3" bestFit="1" customWidth="1"/>
    <col min="12020" max="12020" width="11.7109375" style="3" bestFit="1" customWidth="1"/>
    <col min="12021" max="12021" width="14.28515625" style="3" customWidth="1"/>
    <col min="12022" max="12022" width="11.7109375" style="3" bestFit="1" customWidth="1"/>
    <col min="12023" max="12023" width="14.140625" style="3" bestFit="1" customWidth="1"/>
    <col min="12024" max="12024" width="16.7109375" style="3" customWidth="1"/>
    <col min="12025" max="12025" width="16.5703125" style="3" customWidth="1"/>
    <col min="12026" max="12027" width="7.85546875" style="3" bestFit="1" customWidth="1"/>
    <col min="12028" max="12028" width="8" style="3" bestFit="1" customWidth="1"/>
    <col min="12029" max="12030" width="7.85546875" style="3" bestFit="1" customWidth="1"/>
    <col min="12031" max="12031" width="9.7109375" style="3" customWidth="1"/>
    <col min="12032" max="12032" width="12.85546875" style="3" customWidth="1"/>
    <col min="12033" max="12269" width="9.140625" style="3"/>
    <col min="12270" max="12270" width="9" style="3" bestFit="1" customWidth="1"/>
    <col min="12271" max="12271" width="9.85546875" style="3" bestFit="1" customWidth="1"/>
    <col min="12272" max="12272" width="9.140625" style="3" bestFit="1" customWidth="1"/>
    <col min="12273" max="12273" width="16" style="3" bestFit="1" customWidth="1"/>
    <col min="12274" max="12274" width="9" style="3" bestFit="1" customWidth="1"/>
    <col min="12275" max="12275" width="7.85546875" style="3" bestFit="1" customWidth="1"/>
    <col min="12276" max="12276" width="11.7109375" style="3" bestFit="1" customWidth="1"/>
    <col min="12277" max="12277" width="14.28515625" style="3" customWidth="1"/>
    <col min="12278" max="12278" width="11.7109375" style="3" bestFit="1" customWidth="1"/>
    <col min="12279" max="12279" width="14.140625" style="3" bestFit="1" customWidth="1"/>
    <col min="12280" max="12280" width="16.7109375" style="3" customWidth="1"/>
    <col min="12281" max="12281" width="16.5703125" style="3" customWidth="1"/>
    <col min="12282" max="12283" width="7.85546875" style="3" bestFit="1" customWidth="1"/>
    <col min="12284" max="12284" width="8" style="3" bestFit="1" customWidth="1"/>
    <col min="12285" max="12286" width="7.85546875" style="3" bestFit="1" customWidth="1"/>
    <col min="12287" max="12287" width="9.7109375" style="3" customWidth="1"/>
    <col min="12288" max="12288" width="12.85546875" style="3" customWidth="1"/>
    <col min="12289" max="12525" width="9.140625" style="3"/>
    <col min="12526" max="12526" width="9" style="3" bestFit="1" customWidth="1"/>
    <col min="12527" max="12527" width="9.85546875" style="3" bestFit="1" customWidth="1"/>
    <col min="12528" max="12528" width="9.140625" style="3" bestFit="1" customWidth="1"/>
    <col min="12529" max="12529" width="16" style="3" bestFit="1" customWidth="1"/>
    <col min="12530" max="12530" width="9" style="3" bestFit="1" customWidth="1"/>
    <col min="12531" max="12531" width="7.85546875" style="3" bestFit="1" customWidth="1"/>
    <col min="12532" max="12532" width="11.7109375" style="3" bestFit="1" customWidth="1"/>
    <col min="12533" max="12533" width="14.28515625" style="3" customWidth="1"/>
    <col min="12534" max="12534" width="11.7109375" style="3" bestFit="1" customWidth="1"/>
    <col min="12535" max="12535" width="14.140625" style="3" bestFit="1" customWidth="1"/>
    <col min="12536" max="12536" width="16.7109375" style="3" customWidth="1"/>
    <col min="12537" max="12537" width="16.5703125" style="3" customWidth="1"/>
    <col min="12538" max="12539" width="7.85546875" style="3" bestFit="1" customWidth="1"/>
    <col min="12540" max="12540" width="8" style="3" bestFit="1" customWidth="1"/>
    <col min="12541" max="12542" width="7.85546875" style="3" bestFit="1" customWidth="1"/>
    <col min="12543" max="12543" width="9.7109375" style="3" customWidth="1"/>
    <col min="12544" max="12544" width="12.85546875" style="3" customWidth="1"/>
    <col min="12545" max="12781" width="9.140625" style="3"/>
    <col min="12782" max="12782" width="9" style="3" bestFit="1" customWidth="1"/>
    <col min="12783" max="12783" width="9.85546875" style="3" bestFit="1" customWidth="1"/>
    <col min="12784" max="12784" width="9.140625" style="3" bestFit="1" customWidth="1"/>
    <col min="12785" max="12785" width="16" style="3" bestFit="1" customWidth="1"/>
    <col min="12786" max="12786" width="9" style="3" bestFit="1" customWidth="1"/>
    <col min="12787" max="12787" width="7.85546875" style="3" bestFit="1" customWidth="1"/>
    <col min="12788" max="12788" width="11.7109375" style="3" bestFit="1" customWidth="1"/>
    <col min="12789" max="12789" width="14.28515625" style="3" customWidth="1"/>
    <col min="12790" max="12790" width="11.7109375" style="3" bestFit="1" customWidth="1"/>
    <col min="12791" max="12791" width="14.140625" style="3" bestFit="1" customWidth="1"/>
    <col min="12792" max="12792" width="16.7109375" style="3" customWidth="1"/>
    <col min="12793" max="12793" width="16.5703125" style="3" customWidth="1"/>
    <col min="12794" max="12795" width="7.85546875" style="3" bestFit="1" customWidth="1"/>
    <col min="12796" max="12796" width="8" style="3" bestFit="1" customWidth="1"/>
    <col min="12797" max="12798" width="7.85546875" style="3" bestFit="1" customWidth="1"/>
    <col min="12799" max="12799" width="9.7109375" style="3" customWidth="1"/>
    <col min="12800" max="12800" width="12.85546875" style="3" customWidth="1"/>
    <col min="12801" max="13037" width="9.140625" style="3"/>
    <col min="13038" max="13038" width="9" style="3" bestFit="1" customWidth="1"/>
    <col min="13039" max="13039" width="9.85546875" style="3" bestFit="1" customWidth="1"/>
    <col min="13040" max="13040" width="9.140625" style="3" bestFit="1" customWidth="1"/>
    <col min="13041" max="13041" width="16" style="3" bestFit="1" customWidth="1"/>
    <col min="13042" max="13042" width="9" style="3" bestFit="1" customWidth="1"/>
    <col min="13043" max="13043" width="7.85546875" style="3" bestFit="1" customWidth="1"/>
    <col min="13044" max="13044" width="11.7109375" style="3" bestFit="1" customWidth="1"/>
    <col min="13045" max="13045" width="14.28515625" style="3" customWidth="1"/>
    <col min="13046" max="13046" width="11.7109375" style="3" bestFit="1" customWidth="1"/>
    <col min="13047" max="13047" width="14.140625" style="3" bestFit="1" customWidth="1"/>
    <col min="13048" max="13048" width="16.7109375" style="3" customWidth="1"/>
    <col min="13049" max="13049" width="16.5703125" style="3" customWidth="1"/>
    <col min="13050" max="13051" width="7.85546875" style="3" bestFit="1" customWidth="1"/>
    <col min="13052" max="13052" width="8" style="3" bestFit="1" customWidth="1"/>
    <col min="13053" max="13054" width="7.85546875" style="3" bestFit="1" customWidth="1"/>
    <col min="13055" max="13055" width="9.7109375" style="3" customWidth="1"/>
    <col min="13056" max="13056" width="12.85546875" style="3" customWidth="1"/>
    <col min="13057" max="13293" width="9.140625" style="3"/>
    <col min="13294" max="13294" width="9" style="3" bestFit="1" customWidth="1"/>
    <col min="13295" max="13295" width="9.85546875" style="3" bestFit="1" customWidth="1"/>
    <col min="13296" max="13296" width="9.140625" style="3" bestFit="1" customWidth="1"/>
    <col min="13297" max="13297" width="16" style="3" bestFit="1" customWidth="1"/>
    <col min="13298" max="13298" width="9" style="3" bestFit="1" customWidth="1"/>
    <col min="13299" max="13299" width="7.85546875" style="3" bestFit="1" customWidth="1"/>
    <col min="13300" max="13300" width="11.7109375" style="3" bestFit="1" customWidth="1"/>
    <col min="13301" max="13301" width="14.28515625" style="3" customWidth="1"/>
    <col min="13302" max="13302" width="11.7109375" style="3" bestFit="1" customWidth="1"/>
    <col min="13303" max="13303" width="14.140625" style="3" bestFit="1" customWidth="1"/>
    <col min="13304" max="13304" width="16.7109375" style="3" customWidth="1"/>
    <col min="13305" max="13305" width="16.5703125" style="3" customWidth="1"/>
    <col min="13306" max="13307" width="7.85546875" style="3" bestFit="1" customWidth="1"/>
    <col min="13308" max="13308" width="8" style="3" bestFit="1" customWidth="1"/>
    <col min="13309" max="13310" width="7.85546875" style="3" bestFit="1" customWidth="1"/>
    <col min="13311" max="13311" width="9.7109375" style="3" customWidth="1"/>
    <col min="13312" max="13312" width="12.85546875" style="3" customWidth="1"/>
    <col min="13313" max="13549" width="9.140625" style="3"/>
    <col min="13550" max="13550" width="9" style="3" bestFit="1" customWidth="1"/>
    <col min="13551" max="13551" width="9.85546875" style="3" bestFit="1" customWidth="1"/>
    <col min="13552" max="13552" width="9.140625" style="3" bestFit="1" customWidth="1"/>
    <col min="13553" max="13553" width="16" style="3" bestFit="1" customWidth="1"/>
    <col min="13554" max="13554" width="9" style="3" bestFit="1" customWidth="1"/>
    <col min="13555" max="13555" width="7.85546875" style="3" bestFit="1" customWidth="1"/>
    <col min="13556" max="13556" width="11.7109375" style="3" bestFit="1" customWidth="1"/>
    <col min="13557" max="13557" width="14.28515625" style="3" customWidth="1"/>
    <col min="13558" max="13558" width="11.7109375" style="3" bestFit="1" customWidth="1"/>
    <col min="13559" max="13559" width="14.140625" style="3" bestFit="1" customWidth="1"/>
    <col min="13560" max="13560" width="16.7109375" style="3" customWidth="1"/>
    <col min="13561" max="13561" width="16.5703125" style="3" customWidth="1"/>
    <col min="13562" max="13563" width="7.85546875" style="3" bestFit="1" customWidth="1"/>
    <col min="13564" max="13564" width="8" style="3" bestFit="1" customWidth="1"/>
    <col min="13565" max="13566" width="7.85546875" style="3" bestFit="1" customWidth="1"/>
    <col min="13567" max="13567" width="9.7109375" style="3" customWidth="1"/>
    <col min="13568" max="13568" width="12.85546875" style="3" customWidth="1"/>
    <col min="13569" max="13805" width="9.140625" style="3"/>
    <col min="13806" max="13806" width="9" style="3" bestFit="1" customWidth="1"/>
    <col min="13807" max="13807" width="9.85546875" style="3" bestFit="1" customWidth="1"/>
    <col min="13808" max="13808" width="9.140625" style="3" bestFit="1" customWidth="1"/>
    <col min="13809" max="13809" width="16" style="3" bestFit="1" customWidth="1"/>
    <col min="13810" max="13810" width="9" style="3" bestFit="1" customWidth="1"/>
    <col min="13811" max="13811" width="7.85546875" style="3" bestFit="1" customWidth="1"/>
    <col min="13812" max="13812" width="11.7109375" style="3" bestFit="1" customWidth="1"/>
    <col min="13813" max="13813" width="14.28515625" style="3" customWidth="1"/>
    <col min="13814" max="13814" width="11.7109375" style="3" bestFit="1" customWidth="1"/>
    <col min="13815" max="13815" width="14.140625" style="3" bestFit="1" customWidth="1"/>
    <col min="13816" max="13816" width="16.7109375" style="3" customWidth="1"/>
    <col min="13817" max="13817" width="16.5703125" style="3" customWidth="1"/>
    <col min="13818" max="13819" width="7.85546875" style="3" bestFit="1" customWidth="1"/>
    <col min="13820" max="13820" width="8" style="3" bestFit="1" customWidth="1"/>
    <col min="13821" max="13822" width="7.85546875" style="3" bestFit="1" customWidth="1"/>
    <col min="13823" max="13823" width="9.7109375" style="3" customWidth="1"/>
    <col min="13824" max="13824" width="12.85546875" style="3" customWidth="1"/>
    <col min="13825" max="14061" width="9.140625" style="3"/>
    <col min="14062" max="14062" width="9" style="3" bestFit="1" customWidth="1"/>
    <col min="14063" max="14063" width="9.85546875" style="3" bestFit="1" customWidth="1"/>
    <col min="14064" max="14064" width="9.140625" style="3" bestFit="1" customWidth="1"/>
    <col min="14065" max="14065" width="16" style="3" bestFit="1" customWidth="1"/>
    <col min="14066" max="14066" width="9" style="3" bestFit="1" customWidth="1"/>
    <col min="14067" max="14067" width="7.85546875" style="3" bestFit="1" customWidth="1"/>
    <col min="14068" max="14068" width="11.7109375" style="3" bestFit="1" customWidth="1"/>
    <col min="14069" max="14069" width="14.28515625" style="3" customWidth="1"/>
    <col min="14070" max="14070" width="11.7109375" style="3" bestFit="1" customWidth="1"/>
    <col min="14071" max="14071" width="14.140625" style="3" bestFit="1" customWidth="1"/>
    <col min="14072" max="14072" width="16.7109375" style="3" customWidth="1"/>
    <col min="14073" max="14073" width="16.5703125" style="3" customWidth="1"/>
    <col min="14074" max="14075" width="7.85546875" style="3" bestFit="1" customWidth="1"/>
    <col min="14076" max="14076" width="8" style="3" bestFit="1" customWidth="1"/>
    <col min="14077" max="14078" width="7.85546875" style="3" bestFit="1" customWidth="1"/>
    <col min="14079" max="14079" width="9.7109375" style="3" customWidth="1"/>
    <col min="14080" max="14080" width="12.85546875" style="3" customWidth="1"/>
    <col min="14081" max="14317" width="9.140625" style="3"/>
    <col min="14318" max="14318" width="9" style="3" bestFit="1" customWidth="1"/>
    <col min="14319" max="14319" width="9.85546875" style="3" bestFit="1" customWidth="1"/>
    <col min="14320" max="14320" width="9.140625" style="3" bestFit="1" customWidth="1"/>
    <col min="14321" max="14321" width="16" style="3" bestFit="1" customWidth="1"/>
    <col min="14322" max="14322" width="9" style="3" bestFit="1" customWidth="1"/>
    <col min="14323" max="14323" width="7.85546875" style="3" bestFit="1" customWidth="1"/>
    <col min="14324" max="14324" width="11.7109375" style="3" bestFit="1" customWidth="1"/>
    <col min="14325" max="14325" width="14.28515625" style="3" customWidth="1"/>
    <col min="14326" max="14326" width="11.7109375" style="3" bestFit="1" customWidth="1"/>
    <col min="14327" max="14327" width="14.140625" style="3" bestFit="1" customWidth="1"/>
    <col min="14328" max="14328" width="16.7109375" style="3" customWidth="1"/>
    <col min="14329" max="14329" width="16.5703125" style="3" customWidth="1"/>
    <col min="14330" max="14331" width="7.85546875" style="3" bestFit="1" customWidth="1"/>
    <col min="14332" max="14332" width="8" style="3" bestFit="1" customWidth="1"/>
    <col min="14333" max="14334" width="7.85546875" style="3" bestFit="1" customWidth="1"/>
    <col min="14335" max="14335" width="9.7109375" style="3" customWidth="1"/>
    <col min="14336" max="14336" width="12.85546875" style="3" customWidth="1"/>
    <col min="14337" max="14573" width="9.140625" style="3"/>
    <col min="14574" max="14574" width="9" style="3" bestFit="1" customWidth="1"/>
    <col min="14575" max="14575" width="9.85546875" style="3" bestFit="1" customWidth="1"/>
    <col min="14576" max="14576" width="9.140625" style="3" bestFit="1" customWidth="1"/>
    <col min="14577" max="14577" width="16" style="3" bestFit="1" customWidth="1"/>
    <col min="14578" max="14578" width="9" style="3" bestFit="1" customWidth="1"/>
    <col min="14579" max="14579" width="7.85546875" style="3" bestFit="1" customWidth="1"/>
    <col min="14580" max="14580" width="11.7109375" style="3" bestFit="1" customWidth="1"/>
    <col min="14581" max="14581" width="14.28515625" style="3" customWidth="1"/>
    <col min="14582" max="14582" width="11.7109375" style="3" bestFit="1" customWidth="1"/>
    <col min="14583" max="14583" width="14.140625" style="3" bestFit="1" customWidth="1"/>
    <col min="14584" max="14584" width="16.7109375" style="3" customWidth="1"/>
    <col min="14585" max="14585" width="16.5703125" style="3" customWidth="1"/>
    <col min="14586" max="14587" width="7.85546875" style="3" bestFit="1" customWidth="1"/>
    <col min="14588" max="14588" width="8" style="3" bestFit="1" customWidth="1"/>
    <col min="14589" max="14590" width="7.85546875" style="3" bestFit="1" customWidth="1"/>
    <col min="14591" max="14591" width="9.7109375" style="3" customWidth="1"/>
    <col min="14592" max="14592" width="12.85546875" style="3" customWidth="1"/>
    <col min="14593" max="14829" width="9.140625" style="3"/>
    <col min="14830" max="14830" width="9" style="3" bestFit="1" customWidth="1"/>
    <col min="14831" max="14831" width="9.85546875" style="3" bestFit="1" customWidth="1"/>
    <col min="14832" max="14832" width="9.140625" style="3" bestFit="1" customWidth="1"/>
    <col min="14833" max="14833" width="16" style="3" bestFit="1" customWidth="1"/>
    <col min="14834" max="14834" width="9" style="3" bestFit="1" customWidth="1"/>
    <col min="14835" max="14835" width="7.85546875" style="3" bestFit="1" customWidth="1"/>
    <col min="14836" max="14836" width="11.7109375" style="3" bestFit="1" customWidth="1"/>
    <col min="14837" max="14837" width="14.28515625" style="3" customWidth="1"/>
    <col min="14838" max="14838" width="11.7109375" style="3" bestFit="1" customWidth="1"/>
    <col min="14839" max="14839" width="14.140625" style="3" bestFit="1" customWidth="1"/>
    <col min="14840" max="14840" width="16.7109375" style="3" customWidth="1"/>
    <col min="14841" max="14841" width="16.5703125" style="3" customWidth="1"/>
    <col min="14842" max="14843" width="7.85546875" style="3" bestFit="1" customWidth="1"/>
    <col min="14844" max="14844" width="8" style="3" bestFit="1" customWidth="1"/>
    <col min="14845" max="14846" width="7.85546875" style="3" bestFit="1" customWidth="1"/>
    <col min="14847" max="14847" width="9.7109375" style="3" customWidth="1"/>
    <col min="14848" max="14848" width="12.85546875" style="3" customWidth="1"/>
    <col min="14849" max="15085" width="9.140625" style="3"/>
    <col min="15086" max="15086" width="9" style="3" bestFit="1" customWidth="1"/>
    <col min="15087" max="15087" width="9.85546875" style="3" bestFit="1" customWidth="1"/>
    <col min="15088" max="15088" width="9.140625" style="3" bestFit="1" customWidth="1"/>
    <col min="15089" max="15089" width="16" style="3" bestFit="1" customWidth="1"/>
    <col min="15090" max="15090" width="9" style="3" bestFit="1" customWidth="1"/>
    <col min="15091" max="15091" width="7.85546875" style="3" bestFit="1" customWidth="1"/>
    <col min="15092" max="15092" width="11.7109375" style="3" bestFit="1" customWidth="1"/>
    <col min="15093" max="15093" width="14.28515625" style="3" customWidth="1"/>
    <col min="15094" max="15094" width="11.7109375" style="3" bestFit="1" customWidth="1"/>
    <col min="15095" max="15095" width="14.140625" style="3" bestFit="1" customWidth="1"/>
    <col min="15096" max="15096" width="16.7109375" style="3" customWidth="1"/>
    <col min="15097" max="15097" width="16.5703125" style="3" customWidth="1"/>
    <col min="15098" max="15099" width="7.85546875" style="3" bestFit="1" customWidth="1"/>
    <col min="15100" max="15100" width="8" style="3" bestFit="1" customWidth="1"/>
    <col min="15101" max="15102" width="7.85546875" style="3" bestFit="1" customWidth="1"/>
    <col min="15103" max="15103" width="9.7109375" style="3" customWidth="1"/>
    <col min="15104" max="15104" width="12.85546875" style="3" customWidth="1"/>
    <col min="15105" max="15341" width="9.140625" style="3"/>
    <col min="15342" max="15342" width="9" style="3" bestFit="1" customWidth="1"/>
    <col min="15343" max="15343" width="9.85546875" style="3" bestFit="1" customWidth="1"/>
    <col min="15344" max="15344" width="9.140625" style="3" bestFit="1" customWidth="1"/>
    <col min="15345" max="15345" width="16" style="3" bestFit="1" customWidth="1"/>
    <col min="15346" max="15346" width="9" style="3" bestFit="1" customWidth="1"/>
    <col min="15347" max="15347" width="7.85546875" style="3" bestFit="1" customWidth="1"/>
    <col min="15348" max="15348" width="11.7109375" style="3" bestFit="1" customWidth="1"/>
    <col min="15349" max="15349" width="14.28515625" style="3" customWidth="1"/>
    <col min="15350" max="15350" width="11.7109375" style="3" bestFit="1" customWidth="1"/>
    <col min="15351" max="15351" width="14.140625" style="3" bestFit="1" customWidth="1"/>
    <col min="15352" max="15352" width="16.7109375" style="3" customWidth="1"/>
    <col min="15353" max="15353" width="16.5703125" style="3" customWidth="1"/>
    <col min="15354" max="15355" width="7.85546875" style="3" bestFit="1" customWidth="1"/>
    <col min="15356" max="15356" width="8" style="3" bestFit="1" customWidth="1"/>
    <col min="15357" max="15358" width="7.85546875" style="3" bestFit="1" customWidth="1"/>
    <col min="15359" max="15359" width="9.7109375" style="3" customWidth="1"/>
    <col min="15360" max="15360" width="12.85546875" style="3" customWidth="1"/>
    <col min="15361" max="15597" width="9.140625" style="3"/>
    <col min="15598" max="15598" width="9" style="3" bestFit="1" customWidth="1"/>
    <col min="15599" max="15599" width="9.85546875" style="3" bestFit="1" customWidth="1"/>
    <col min="15600" max="15600" width="9.140625" style="3" bestFit="1" customWidth="1"/>
    <col min="15601" max="15601" width="16" style="3" bestFit="1" customWidth="1"/>
    <col min="15602" max="15602" width="9" style="3" bestFit="1" customWidth="1"/>
    <col min="15603" max="15603" width="7.85546875" style="3" bestFit="1" customWidth="1"/>
    <col min="15604" max="15604" width="11.7109375" style="3" bestFit="1" customWidth="1"/>
    <col min="15605" max="15605" width="14.28515625" style="3" customWidth="1"/>
    <col min="15606" max="15606" width="11.7109375" style="3" bestFit="1" customWidth="1"/>
    <col min="15607" max="15607" width="14.140625" style="3" bestFit="1" customWidth="1"/>
    <col min="15608" max="15608" width="16.7109375" style="3" customWidth="1"/>
    <col min="15609" max="15609" width="16.5703125" style="3" customWidth="1"/>
    <col min="15610" max="15611" width="7.85546875" style="3" bestFit="1" customWidth="1"/>
    <col min="15612" max="15612" width="8" style="3" bestFit="1" customWidth="1"/>
    <col min="15613" max="15614" width="7.85546875" style="3" bestFit="1" customWidth="1"/>
    <col min="15615" max="15615" width="9.7109375" style="3" customWidth="1"/>
    <col min="15616" max="15616" width="12.85546875" style="3" customWidth="1"/>
    <col min="15617" max="15853" width="9.140625" style="3"/>
    <col min="15854" max="15854" width="9" style="3" bestFit="1" customWidth="1"/>
    <col min="15855" max="15855" width="9.85546875" style="3" bestFit="1" customWidth="1"/>
    <col min="15856" max="15856" width="9.140625" style="3" bestFit="1" customWidth="1"/>
    <col min="15857" max="15857" width="16" style="3" bestFit="1" customWidth="1"/>
    <col min="15858" max="15858" width="9" style="3" bestFit="1" customWidth="1"/>
    <col min="15859" max="15859" width="7.85546875" style="3" bestFit="1" customWidth="1"/>
    <col min="15860" max="15860" width="11.7109375" style="3" bestFit="1" customWidth="1"/>
    <col min="15861" max="15861" width="14.28515625" style="3" customWidth="1"/>
    <col min="15862" max="15862" width="11.7109375" style="3" bestFit="1" customWidth="1"/>
    <col min="15863" max="15863" width="14.140625" style="3" bestFit="1" customWidth="1"/>
    <col min="15864" max="15864" width="16.7109375" style="3" customWidth="1"/>
    <col min="15865" max="15865" width="16.5703125" style="3" customWidth="1"/>
    <col min="15866" max="15867" width="7.85546875" style="3" bestFit="1" customWidth="1"/>
    <col min="15868" max="15868" width="8" style="3" bestFit="1" customWidth="1"/>
    <col min="15869" max="15870" width="7.85546875" style="3" bestFit="1" customWidth="1"/>
    <col min="15871" max="15871" width="9.7109375" style="3" customWidth="1"/>
    <col min="15872" max="15872" width="12.85546875" style="3" customWidth="1"/>
    <col min="15873" max="16109" width="9.140625" style="3"/>
    <col min="16110" max="16110" width="9" style="3" bestFit="1" customWidth="1"/>
    <col min="16111" max="16111" width="9.85546875" style="3" bestFit="1" customWidth="1"/>
    <col min="16112" max="16112" width="9.140625" style="3" bestFit="1" customWidth="1"/>
    <col min="16113" max="16113" width="16" style="3" bestFit="1" customWidth="1"/>
    <col min="16114" max="16114" width="9" style="3" bestFit="1" customWidth="1"/>
    <col min="16115" max="16115" width="7.85546875" style="3" bestFit="1" customWidth="1"/>
    <col min="16116" max="16116" width="11.7109375" style="3" bestFit="1" customWidth="1"/>
    <col min="16117" max="16117" width="14.28515625" style="3" customWidth="1"/>
    <col min="16118" max="16118" width="11.7109375" style="3" bestFit="1" customWidth="1"/>
    <col min="16119" max="16119" width="14.140625" style="3" bestFit="1" customWidth="1"/>
    <col min="16120" max="16120" width="16.7109375" style="3" customWidth="1"/>
    <col min="16121" max="16121" width="16.5703125" style="3" customWidth="1"/>
    <col min="16122" max="16123" width="7.85546875" style="3" bestFit="1" customWidth="1"/>
    <col min="16124" max="16124" width="8" style="3" bestFit="1" customWidth="1"/>
    <col min="16125" max="16126" width="7.85546875" style="3" bestFit="1" customWidth="1"/>
    <col min="16127" max="16127" width="9.7109375" style="3" customWidth="1"/>
    <col min="16128" max="16128" width="12.85546875" style="3" customWidth="1"/>
    <col min="16129" max="16384" width="9.140625" style="3"/>
  </cols>
  <sheetData>
    <row r="1" spans="1:26" s="6" customFormat="1" ht="15" customHeight="1">
      <c r="A1" s="460" t="s">
        <v>1</v>
      </c>
      <c r="B1" s="462" t="s">
        <v>0</v>
      </c>
      <c r="C1" s="464" t="s">
        <v>7</v>
      </c>
      <c r="D1" s="458" t="s">
        <v>504</v>
      </c>
      <c r="E1" s="459"/>
      <c r="F1" s="459"/>
      <c r="G1" s="459"/>
      <c r="H1" s="459"/>
      <c r="I1" s="459"/>
      <c r="J1" s="459"/>
      <c r="K1" s="459"/>
      <c r="L1" s="459"/>
      <c r="M1" s="466" t="s">
        <v>92</v>
      </c>
      <c r="N1" s="467"/>
      <c r="O1" s="468" t="s">
        <v>251</v>
      </c>
      <c r="P1" s="450" t="s">
        <v>84</v>
      </c>
      <c r="Q1" s="451"/>
      <c r="R1" s="451"/>
      <c r="S1" s="451"/>
      <c r="T1" s="451"/>
      <c r="U1" s="451"/>
      <c r="V1" s="451"/>
      <c r="W1" s="451"/>
      <c r="X1" s="451"/>
      <c r="Y1" s="451"/>
      <c r="Z1" s="452"/>
    </row>
    <row r="2" spans="1:26" s="10" customFormat="1" ht="24" customHeight="1" thickBot="1">
      <c r="A2" s="461"/>
      <c r="B2" s="463"/>
      <c r="C2" s="465"/>
      <c r="D2" s="56" t="s">
        <v>78</v>
      </c>
      <c r="E2" s="56" t="s">
        <v>79</v>
      </c>
      <c r="F2" s="56" t="s">
        <v>366</v>
      </c>
      <c r="G2" s="56" t="s">
        <v>367</v>
      </c>
      <c r="H2" s="56" t="s">
        <v>23</v>
      </c>
      <c r="I2" s="224" t="s">
        <v>356</v>
      </c>
      <c r="J2" s="224" t="s">
        <v>357</v>
      </c>
      <c r="K2" s="224" t="s">
        <v>377</v>
      </c>
      <c r="L2" s="225" t="s">
        <v>359</v>
      </c>
      <c r="M2" s="229" t="s">
        <v>378</v>
      </c>
      <c r="N2" s="228" t="s">
        <v>379</v>
      </c>
      <c r="O2" s="469"/>
      <c r="P2" s="453"/>
      <c r="Q2" s="454"/>
      <c r="R2" s="454"/>
      <c r="S2" s="454"/>
      <c r="T2" s="454"/>
      <c r="U2" s="454"/>
      <c r="V2" s="454"/>
      <c r="W2" s="454"/>
      <c r="X2" s="454"/>
      <c r="Y2" s="454"/>
      <c r="Z2" s="455"/>
    </row>
    <row r="3" spans="1:26" s="5" customFormat="1">
      <c r="A3" s="414" t="str">
        <f>'1-συμβολαια'!A3</f>
        <v>1ο</v>
      </c>
      <c r="B3" s="370" t="str">
        <f>'1-συμβολαια'!C3</f>
        <v>δάνειο τοκοχρεωλητικό</v>
      </c>
      <c r="C3" s="371">
        <f>'1-συμβολαια'!D3</f>
        <v>2500000</v>
      </c>
      <c r="D3" s="361"/>
      <c r="E3" s="361">
        <v>100</v>
      </c>
      <c r="F3" s="361">
        <v>1200</v>
      </c>
      <c r="G3" s="361">
        <f t="shared" ref="G3:G5" si="0">(C3-40000)*1%</f>
        <v>24600</v>
      </c>
      <c r="H3" s="361">
        <f t="shared" ref="H3:H5" si="1">D3+E3+F3+G3</f>
        <v>25900</v>
      </c>
      <c r="I3" s="362">
        <f t="shared" ref="I3:I5" si="2">(F3+G3)*9%</f>
        <v>2322</v>
      </c>
      <c r="J3" s="362">
        <f t="shared" ref="J3:J5" si="3">(D3+E3)*5%</f>
        <v>5</v>
      </c>
      <c r="K3" s="362">
        <f t="shared" ref="K3:K5" si="4">H3*5%</f>
        <v>1295</v>
      </c>
      <c r="L3" s="371">
        <f t="shared" ref="L3:L5" si="5">H3*1%</f>
        <v>259</v>
      </c>
      <c r="M3" s="371">
        <f t="shared" ref="M3:M5" si="6">H3-O3</f>
        <v>22019</v>
      </c>
      <c r="N3" s="371">
        <f t="shared" ref="N3:N5" si="7">D3+E3</f>
        <v>100</v>
      </c>
      <c r="O3" s="371">
        <f t="shared" ref="O3:O5" si="8">I3+J3+K3+L3</f>
        <v>3881</v>
      </c>
      <c r="P3" s="372" t="s">
        <v>390</v>
      </c>
      <c r="Q3" s="372" t="s">
        <v>391</v>
      </c>
      <c r="R3" s="372" t="s">
        <v>392</v>
      </c>
      <c r="S3" s="372" t="s">
        <v>393</v>
      </c>
      <c r="T3" s="372"/>
      <c r="U3" s="372"/>
      <c r="V3" s="372" t="s">
        <v>520</v>
      </c>
      <c r="W3" s="285"/>
      <c r="X3" s="285"/>
      <c r="Y3" s="285"/>
      <c r="Z3" s="285"/>
    </row>
    <row r="4" spans="1:26" s="5" customFormat="1">
      <c r="A4" s="414">
        <f>'1-συμβολαια'!A4</f>
        <v>0</v>
      </c>
      <c r="B4" s="370" t="str">
        <f>'1-συμβολαια'!C4</f>
        <v>υποθήκη</v>
      </c>
      <c r="C4" s="371">
        <f>'1-συμβολαια'!D4</f>
        <v>2500000</v>
      </c>
      <c r="D4" s="361"/>
      <c r="E4" s="361">
        <v>100</v>
      </c>
      <c r="F4" s="361">
        <v>1200</v>
      </c>
      <c r="G4" s="361">
        <f t="shared" si="0"/>
        <v>24600</v>
      </c>
      <c r="H4" s="361">
        <f t="shared" si="1"/>
        <v>25900</v>
      </c>
      <c r="I4" s="362">
        <f t="shared" si="2"/>
        <v>2322</v>
      </c>
      <c r="J4" s="362">
        <f t="shared" si="3"/>
        <v>5</v>
      </c>
      <c r="K4" s="362">
        <f t="shared" si="4"/>
        <v>1295</v>
      </c>
      <c r="L4" s="371">
        <f t="shared" si="5"/>
        <v>259</v>
      </c>
      <c r="M4" s="371">
        <f t="shared" si="6"/>
        <v>22019</v>
      </c>
      <c r="N4" s="371">
        <f t="shared" si="7"/>
        <v>100</v>
      </c>
      <c r="O4" s="371">
        <f t="shared" si="8"/>
        <v>3881</v>
      </c>
      <c r="P4" s="372"/>
      <c r="Q4" s="372" t="s">
        <v>391</v>
      </c>
      <c r="R4" s="372" t="s">
        <v>392</v>
      </c>
      <c r="S4" s="372" t="s">
        <v>393</v>
      </c>
      <c r="T4" s="372"/>
      <c r="U4" s="372"/>
      <c r="V4" s="372"/>
      <c r="W4" s="285"/>
      <c r="X4" s="285"/>
      <c r="Y4" s="285"/>
      <c r="Z4" s="285"/>
    </row>
    <row r="5" spans="1:26" s="5" customFormat="1">
      <c r="A5" s="414">
        <f>'1-συμβολαια'!A5</f>
        <v>0</v>
      </c>
      <c r="B5" s="370" t="str">
        <f>'1-συμβολαια'!C5</f>
        <v>δανείου ΤΟΚΟΙ</v>
      </c>
      <c r="C5" s="371">
        <f>'1-συμβολαια'!D5</f>
        <v>3661984</v>
      </c>
      <c r="D5" s="361"/>
      <c r="E5" s="361">
        <v>100</v>
      </c>
      <c r="F5" s="361">
        <v>1200</v>
      </c>
      <c r="G5" s="361">
        <f t="shared" si="0"/>
        <v>36219.840000000004</v>
      </c>
      <c r="H5" s="361">
        <f t="shared" si="1"/>
        <v>37519.840000000004</v>
      </c>
      <c r="I5" s="362">
        <f t="shared" si="2"/>
        <v>3367.7856000000002</v>
      </c>
      <c r="J5" s="362">
        <f t="shared" si="3"/>
        <v>5</v>
      </c>
      <c r="K5" s="362">
        <f t="shared" si="4"/>
        <v>1875.9920000000002</v>
      </c>
      <c r="L5" s="371">
        <f t="shared" si="5"/>
        <v>375.19840000000005</v>
      </c>
      <c r="M5" s="371">
        <f t="shared" si="6"/>
        <v>31895.864000000001</v>
      </c>
      <c r="N5" s="371">
        <f t="shared" si="7"/>
        <v>100</v>
      </c>
      <c r="O5" s="371">
        <f t="shared" si="8"/>
        <v>5623.9760000000006</v>
      </c>
      <c r="P5" s="372"/>
      <c r="Q5" s="372" t="s">
        <v>391</v>
      </c>
      <c r="R5" s="372" t="s">
        <v>392</v>
      </c>
      <c r="S5" s="372" t="s">
        <v>393</v>
      </c>
      <c r="T5" s="372"/>
      <c r="U5" s="372"/>
      <c r="V5" s="372"/>
      <c r="W5" s="285"/>
      <c r="X5" s="285"/>
      <c r="Y5" s="285"/>
      <c r="Z5" s="285"/>
    </row>
    <row r="6" spans="1:26">
      <c r="A6" s="421" t="s">
        <v>56</v>
      </c>
      <c r="B6" s="422"/>
      <c r="C6" s="422"/>
      <c r="D6" s="161">
        <f t="shared" ref="D6:O6" si="9">SUM(D3:D5)</f>
        <v>0</v>
      </c>
      <c r="E6" s="161">
        <f t="shared" si="9"/>
        <v>300</v>
      </c>
      <c r="F6" s="161">
        <f t="shared" si="9"/>
        <v>3600</v>
      </c>
      <c r="G6" s="161">
        <f t="shared" si="9"/>
        <v>85419.839999999997</v>
      </c>
      <c r="H6" s="161">
        <f t="shared" si="9"/>
        <v>89319.84</v>
      </c>
      <c r="I6" s="161">
        <f t="shared" si="9"/>
        <v>8011.7856000000002</v>
      </c>
      <c r="J6" s="161">
        <f t="shared" si="9"/>
        <v>15</v>
      </c>
      <c r="K6" s="161">
        <f t="shared" si="9"/>
        <v>4465.9920000000002</v>
      </c>
      <c r="L6" s="161">
        <f t="shared" si="9"/>
        <v>893.19839999999999</v>
      </c>
      <c r="M6" s="161">
        <f t="shared" si="9"/>
        <v>75933.864000000001</v>
      </c>
      <c r="N6" s="161">
        <f t="shared" si="9"/>
        <v>300</v>
      </c>
      <c r="O6" s="161">
        <f t="shared" si="9"/>
        <v>13385.976000000001</v>
      </c>
    </row>
    <row r="7" spans="1:26">
      <c r="J7" s="234"/>
      <c r="K7" s="234"/>
      <c r="L7" s="7"/>
      <c r="P7" s="166" t="s">
        <v>380</v>
      </c>
      <c r="Q7" s="133"/>
      <c r="R7" s="133"/>
      <c r="S7" s="133"/>
      <c r="T7" s="133"/>
      <c r="U7" s="133"/>
      <c r="V7" s="133"/>
      <c r="W7" s="133"/>
      <c r="X7" s="133"/>
      <c r="Y7" s="133"/>
    </row>
    <row r="8" spans="1:26">
      <c r="K8" s="234"/>
      <c r="L8" s="7"/>
      <c r="P8" s="143"/>
      <c r="Q8" s="166" t="s">
        <v>381</v>
      </c>
      <c r="R8" s="133"/>
      <c r="S8" s="133"/>
      <c r="T8" s="133"/>
      <c r="U8" s="133"/>
      <c r="V8" s="133"/>
      <c r="W8" s="133"/>
      <c r="X8" s="133"/>
      <c r="Y8" s="143"/>
    </row>
    <row r="9" spans="1:26">
      <c r="P9" s="143"/>
      <c r="Q9" s="143"/>
      <c r="R9" s="133" t="s">
        <v>382</v>
      </c>
      <c r="S9" s="143"/>
      <c r="T9" s="143"/>
      <c r="U9" s="143"/>
      <c r="V9" s="143"/>
      <c r="W9" s="143"/>
      <c r="X9" s="143"/>
      <c r="Y9" s="143"/>
    </row>
    <row r="10" spans="1:26">
      <c r="P10" s="143"/>
      <c r="Q10" s="143"/>
      <c r="R10" s="143"/>
      <c r="S10" s="166" t="s">
        <v>383</v>
      </c>
      <c r="T10" s="143"/>
      <c r="U10" s="143"/>
      <c r="V10" s="143"/>
      <c r="W10" s="143"/>
      <c r="X10" s="143"/>
      <c r="Y10" s="143"/>
    </row>
    <row r="11" spans="1:26">
      <c r="P11" s="143"/>
      <c r="Q11" s="143"/>
      <c r="R11" s="143"/>
      <c r="S11" s="143"/>
      <c r="T11" s="133" t="s">
        <v>384</v>
      </c>
      <c r="U11" s="143"/>
      <c r="V11" s="143"/>
      <c r="W11" s="143"/>
      <c r="X11" s="143"/>
      <c r="Y11" s="143"/>
    </row>
    <row r="12" spans="1:26">
      <c r="P12" s="143"/>
      <c r="Q12" s="143"/>
      <c r="R12" s="133"/>
      <c r="S12" s="133"/>
      <c r="T12" s="143"/>
      <c r="U12" s="166" t="s">
        <v>385</v>
      </c>
      <c r="V12" s="143"/>
      <c r="W12" s="133"/>
      <c r="X12" s="133"/>
      <c r="Y12" s="133"/>
      <c r="Z12" s="133"/>
    </row>
    <row r="13" spans="1:26">
      <c r="P13" s="143"/>
      <c r="Q13" s="143"/>
      <c r="R13" s="133"/>
      <c r="S13" s="133"/>
      <c r="T13" s="143"/>
      <c r="U13" s="143"/>
      <c r="V13" s="133" t="s">
        <v>386</v>
      </c>
      <c r="W13" s="133"/>
      <c r="X13" s="133"/>
      <c r="Y13" s="133"/>
      <c r="Z13" s="143"/>
    </row>
    <row r="14" spans="1:26">
      <c r="P14" s="143"/>
      <c r="Q14" s="143"/>
      <c r="R14" s="143"/>
      <c r="S14" s="133"/>
      <c r="T14" s="143"/>
      <c r="U14" s="143"/>
      <c r="V14" s="143"/>
      <c r="W14" s="143"/>
      <c r="X14" s="143"/>
      <c r="Y14" s="143"/>
      <c r="Z14" s="143"/>
    </row>
    <row r="15" spans="1:26" ht="15.75">
      <c r="B15" s="456" t="s">
        <v>512</v>
      </c>
      <c r="C15" s="456"/>
      <c r="D15" s="456"/>
      <c r="E15" s="456"/>
      <c r="F15" s="456"/>
      <c r="G15" s="456"/>
      <c r="H15" s="456"/>
      <c r="I15" s="456"/>
      <c r="J15" s="456"/>
      <c r="K15" s="456"/>
      <c r="L15" s="456"/>
      <c r="M15" s="456"/>
      <c r="N15" s="456"/>
      <c r="O15" s="456"/>
      <c r="P15" s="456"/>
    </row>
    <row r="16" spans="1:26" ht="15.75">
      <c r="C16" s="471" t="s">
        <v>511</v>
      </c>
      <c r="D16" s="471"/>
      <c r="E16" s="471"/>
      <c r="F16" s="471"/>
      <c r="G16" s="471"/>
      <c r="H16" s="471"/>
      <c r="I16" s="471"/>
      <c r="J16" s="471"/>
      <c r="K16" s="471"/>
      <c r="L16" s="471"/>
      <c r="M16" s="471"/>
      <c r="N16" s="57"/>
      <c r="O16" s="235"/>
      <c r="P16" s="236"/>
      <c r="Q16" s="5"/>
      <c r="R16" s="3"/>
      <c r="S16" s="235"/>
    </row>
    <row r="17" spans="2:24" ht="15.75">
      <c r="C17" s="230"/>
      <c r="D17" s="470" t="s">
        <v>510</v>
      </c>
      <c r="E17" s="470"/>
      <c r="F17" s="470"/>
      <c r="G17" s="470"/>
      <c r="H17" s="470"/>
      <c r="I17" s="470"/>
      <c r="J17" s="470"/>
      <c r="K17" s="470"/>
      <c r="L17" s="470"/>
      <c r="M17" s="57"/>
      <c r="N17" s="57"/>
      <c r="O17" s="169"/>
      <c r="P17" s="348"/>
      <c r="Q17" s="236"/>
      <c r="R17" s="3"/>
      <c r="S17" s="169"/>
    </row>
    <row r="18" spans="2:24" ht="15">
      <c r="L18" s="226"/>
      <c r="M18" s="226"/>
      <c r="N18" s="226"/>
      <c r="O18" s="236"/>
      <c r="P18" s="236"/>
      <c r="Q18" s="236"/>
      <c r="R18" s="236"/>
      <c r="S18" s="5"/>
    </row>
    <row r="19" spans="2:24" ht="15">
      <c r="C19" s="457" t="s">
        <v>61</v>
      </c>
      <c r="D19" s="457"/>
      <c r="E19" s="457"/>
      <c r="F19" s="457"/>
      <c r="G19" s="457"/>
      <c r="H19" s="457"/>
      <c r="L19" s="7"/>
      <c r="M19" s="227"/>
      <c r="N19" s="227"/>
      <c r="O19" s="236"/>
      <c r="P19" s="236"/>
      <c r="Q19" s="236"/>
      <c r="R19" s="236"/>
      <c r="S19" s="3"/>
    </row>
    <row r="20" spans="2:24" ht="15">
      <c r="H20" s="3"/>
      <c r="J20" s="3"/>
      <c r="K20" s="3"/>
      <c r="L20" s="226"/>
      <c r="M20" s="226"/>
      <c r="N20" s="226"/>
      <c r="O20" s="236"/>
      <c r="P20" s="236"/>
      <c r="Q20" s="236"/>
      <c r="R20" s="236"/>
      <c r="S20" s="5"/>
      <c r="U20" s="3"/>
      <c r="V20" s="3"/>
      <c r="W20" s="3"/>
      <c r="X20" s="3"/>
    </row>
    <row r="21" spans="2:24" ht="15">
      <c r="D21" s="3"/>
      <c r="H21" s="3"/>
      <c r="J21" s="3"/>
      <c r="K21" s="3"/>
      <c r="L21" s="227"/>
      <c r="M21" s="227"/>
      <c r="N21" s="227"/>
      <c r="O21" s="236"/>
      <c r="P21" s="236"/>
      <c r="Q21" s="236"/>
      <c r="R21" s="236"/>
      <c r="S21" s="5"/>
      <c r="U21" s="3"/>
      <c r="V21" s="3"/>
      <c r="W21" s="3"/>
      <c r="X21" s="3"/>
    </row>
    <row r="22" spans="2:24" ht="15">
      <c r="B22" s="231" t="s">
        <v>387</v>
      </c>
      <c r="H22" s="3"/>
      <c r="J22" s="3"/>
      <c r="K22" s="3"/>
      <c r="O22" s="236"/>
      <c r="P22" s="236"/>
      <c r="Q22" s="236"/>
      <c r="R22" s="236"/>
      <c r="S22" s="5"/>
      <c r="U22" s="3"/>
      <c r="V22" s="3"/>
      <c r="W22" s="3"/>
      <c r="X22" s="3"/>
    </row>
    <row r="23" spans="2:24" ht="15">
      <c r="B23" s="232" t="s">
        <v>388</v>
      </c>
      <c r="H23" s="54"/>
      <c r="J23" s="54"/>
      <c r="K23" s="54"/>
      <c r="O23" s="236"/>
      <c r="P23" s="236"/>
      <c r="Q23" s="236"/>
      <c r="R23" s="236"/>
      <c r="S23" s="5"/>
    </row>
    <row r="24" spans="2:24" ht="15.75">
      <c r="B24" s="233" t="s">
        <v>389</v>
      </c>
      <c r="H24" s="54"/>
      <c r="I24" s="54"/>
      <c r="J24" s="54"/>
      <c r="K24" s="54"/>
      <c r="O24" s="236"/>
      <c r="P24" s="236"/>
      <c r="Q24" s="236"/>
      <c r="R24" s="236"/>
      <c r="S24" s="5"/>
    </row>
    <row r="25" spans="2:24" ht="15">
      <c r="B25" s="90"/>
      <c r="C25" s="4"/>
      <c r="D25" s="54"/>
      <c r="E25" s="4"/>
      <c r="F25" s="4"/>
      <c r="G25" s="4"/>
      <c r="H25" s="54"/>
      <c r="I25" s="54"/>
      <c r="J25" s="54"/>
      <c r="K25" s="54"/>
      <c r="O25" s="236"/>
      <c r="P25" s="236"/>
      <c r="Q25" s="236"/>
      <c r="R25" s="236"/>
      <c r="S25" s="5"/>
    </row>
    <row r="26" spans="2:24" ht="15">
      <c r="B26" s="90"/>
      <c r="C26" s="4"/>
      <c r="D26" s="54"/>
      <c r="E26" s="4"/>
      <c r="F26" s="4"/>
      <c r="G26" s="4"/>
      <c r="H26" s="54"/>
      <c r="I26" s="54"/>
      <c r="J26" s="54"/>
      <c r="K26" s="54"/>
      <c r="O26" s="236"/>
      <c r="P26" s="236"/>
      <c r="Q26" s="236"/>
      <c r="R26" s="236"/>
      <c r="S26" s="3"/>
    </row>
    <row r="27" spans="2:24" ht="15">
      <c r="B27" s="90"/>
      <c r="C27" s="4"/>
      <c r="D27" s="54"/>
      <c r="E27" s="4"/>
      <c r="F27" s="4"/>
      <c r="G27" s="4"/>
      <c r="H27" s="54"/>
      <c r="I27" s="54"/>
      <c r="J27" s="54"/>
      <c r="K27" s="54"/>
      <c r="O27" s="236"/>
      <c r="P27" s="236"/>
      <c r="Q27" s="236"/>
      <c r="R27" s="236"/>
      <c r="S27" s="169"/>
    </row>
    <row r="28" spans="2:24">
      <c r="B28" s="90"/>
      <c r="C28" s="4"/>
      <c r="D28" s="54"/>
      <c r="E28" s="4"/>
      <c r="F28" s="4"/>
      <c r="G28" s="4"/>
      <c r="H28" s="54"/>
      <c r="I28" s="54"/>
      <c r="J28" s="54"/>
      <c r="K28" s="54"/>
      <c r="O28" s="7"/>
      <c r="P28" s="5"/>
      <c r="Q28" s="5"/>
      <c r="R28" s="5"/>
      <c r="S28" s="5"/>
    </row>
    <row r="29" spans="2:24">
      <c r="C29" s="299"/>
      <c r="E29" s="7"/>
      <c r="F29" s="7"/>
      <c r="G29" s="7"/>
      <c r="K29" s="299"/>
      <c r="L29" s="7"/>
      <c r="M29" s="7"/>
      <c r="N29" s="7"/>
      <c r="O29" s="7"/>
      <c r="P29" s="7"/>
      <c r="Q29" s="5"/>
      <c r="R29" s="5"/>
      <c r="S29" s="5"/>
    </row>
    <row r="30" spans="2:24">
      <c r="C30" s="299"/>
      <c r="E30" s="7"/>
      <c r="F30" s="7"/>
      <c r="G30" s="7"/>
      <c r="K30" s="2"/>
      <c r="L30" s="7"/>
      <c r="M30" s="7"/>
      <c r="N30" s="7"/>
      <c r="O30" s="7"/>
      <c r="P30" s="7"/>
      <c r="Q30" s="5"/>
      <c r="R30" s="5"/>
      <c r="S30" s="5"/>
    </row>
    <row r="31" spans="2:24">
      <c r="C31" s="299"/>
      <c r="E31" s="7"/>
      <c r="F31" s="7"/>
      <c r="G31" s="7"/>
      <c r="K31" s="2"/>
      <c r="L31" s="7"/>
      <c r="M31" s="7"/>
      <c r="N31" s="7"/>
      <c r="O31" s="7"/>
      <c r="P31" s="7"/>
    </row>
    <row r="32" spans="2:24">
      <c r="C32" s="299"/>
      <c r="E32" s="7"/>
      <c r="F32" s="7"/>
      <c r="G32" s="7"/>
      <c r="K32" s="2"/>
      <c r="L32" s="7"/>
      <c r="M32" s="7"/>
      <c r="N32" s="7"/>
      <c r="O32" s="7"/>
      <c r="P32" s="7"/>
    </row>
    <row r="33" spans="3:16">
      <c r="C33" s="299"/>
      <c r="E33" s="7"/>
      <c r="F33" s="7"/>
      <c r="G33" s="7"/>
      <c r="K33" s="2"/>
      <c r="L33" s="7"/>
      <c r="M33" s="7"/>
      <c r="N33" s="7"/>
      <c r="O33" s="7"/>
      <c r="P33" s="234"/>
    </row>
    <row r="34" spans="3:16">
      <c r="C34" s="299"/>
      <c r="E34" s="7"/>
      <c r="F34" s="7"/>
      <c r="G34" s="7"/>
      <c r="K34" s="2"/>
      <c r="L34" s="7"/>
      <c r="M34" s="7"/>
      <c r="N34" s="7"/>
      <c r="O34" s="7"/>
      <c r="P34" s="234"/>
    </row>
    <row r="35" spans="3:16">
      <c r="C35" s="299"/>
      <c r="E35" s="7"/>
      <c r="F35" s="7"/>
      <c r="G35" s="7"/>
      <c r="K35" s="299"/>
      <c r="L35" s="7"/>
      <c r="M35" s="7"/>
      <c r="N35" s="7"/>
      <c r="O35" s="7"/>
      <c r="P35" s="7"/>
    </row>
    <row r="36" spans="3:16">
      <c r="C36" s="299"/>
      <c r="E36" s="7"/>
      <c r="F36" s="7"/>
      <c r="G36" s="7"/>
      <c r="K36" s="2"/>
      <c r="L36" s="7"/>
      <c r="M36" s="7"/>
      <c r="N36" s="7"/>
      <c r="O36" s="7"/>
      <c r="P36" s="7"/>
    </row>
    <row r="37" spans="3:16">
      <c r="C37" s="299"/>
      <c r="E37" s="7"/>
      <c r="F37" s="7"/>
      <c r="G37" s="7"/>
      <c r="K37" s="2"/>
      <c r="L37" s="7"/>
      <c r="M37" s="7"/>
      <c r="N37" s="7"/>
      <c r="O37" s="7"/>
      <c r="P37" s="7"/>
    </row>
    <row r="38" spans="3:16">
      <c r="C38" s="299"/>
      <c r="E38" s="7"/>
      <c r="F38" s="7"/>
      <c r="G38" s="7"/>
      <c r="K38" s="2"/>
      <c r="L38" s="7"/>
      <c r="M38" s="7"/>
      <c r="N38" s="7"/>
      <c r="O38" s="7"/>
      <c r="P38" s="7"/>
    </row>
    <row r="39" spans="3:16">
      <c r="C39" s="299"/>
      <c r="E39" s="7"/>
      <c r="F39" s="7"/>
      <c r="G39" s="7"/>
      <c r="K39" s="2"/>
      <c r="L39" s="7"/>
      <c r="M39" s="7"/>
      <c r="N39" s="7"/>
      <c r="O39" s="7"/>
      <c r="P39" s="7"/>
    </row>
    <row r="40" spans="3:16">
      <c r="C40" s="299"/>
      <c r="E40" s="7"/>
      <c r="F40" s="7"/>
      <c r="G40" s="7"/>
      <c r="K40" s="2"/>
      <c r="L40" s="7"/>
      <c r="M40" s="7"/>
      <c r="N40" s="7"/>
      <c r="O40" s="7"/>
      <c r="P40" s="7"/>
    </row>
    <row r="41" spans="3:16">
      <c r="C41" s="299"/>
      <c r="E41" s="7"/>
      <c r="F41" s="7"/>
      <c r="G41" s="7"/>
      <c r="K41" s="299"/>
      <c r="L41" s="7"/>
      <c r="M41" s="7"/>
      <c r="N41" s="7"/>
      <c r="O41" s="7"/>
      <c r="P41" s="7"/>
    </row>
    <row r="42" spans="3:16">
      <c r="C42" s="299"/>
      <c r="E42" s="7"/>
      <c r="F42" s="7"/>
      <c r="G42" s="7"/>
      <c r="K42" s="2"/>
      <c r="L42" s="7"/>
      <c r="M42" s="7"/>
      <c r="N42" s="7"/>
      <c r="O42" s="7"/>
      <c r="P42" s="7"/>
    </row>
    <row r="43" spans="3:16">
      <c r="C43" s="299"/>
      <c r="E43" s="7"/>
      <c r="F43" s="7"/>
      <c r="G43" s="7"/>
      <c r="K43" s="2"/>
      <c r="L43" s="7"/>
      <c r="M43" s="7"/>
      <c r="N43" s="7"/>
      <c r="O43" s="7"/>
      <c r="P43" s="7"/>
    </row>
    <row r="44" spans="3:16">
      <c r="H44" s="2"/>
      <c r="K44" s="2"/>
      <c r="M44" s="7"/>
      <c r="N44" s="7"/>
      <c r="O44" s="7"/>
      <c r="P44" s="7"/>
    </row>
    <row r="45" spans="3:16">
      <c r="H45" s="2"/>
      <c r="I45" s="2"/>
      <c r="L45" s="7"/>
      <c r="M45" s="7"/>
    </row>
    <row r="46" spans="3:16">
      <c r="H46" s="2"/>
      <c r="I46" s="2"/>
      <c r="L46" s="7"/>
      <c r="M46" s="7"/>
    </row>
  </sheetData>
  <mergeCells count="12">
    <mergeCell ref="P1:Z2"/>
    <mergeCell ref="B15:P15"/>
    <mergeCell ref="C19:H19"/>
    <mergeCell ref="D1:L1"/>
    <mergeCell ref="A6:C6"/>
    <mergeCell ref="A1:A2"/>
    <mergeCell ref="B1:B2"/>
    <mergeCell ref="C1:C2"/>
    <mergeCell ref="M1:N1"/>
    <mergeCell ref="O1:O2"/>
    <mergeCell ref="D17:L17"/>
    <mergeCell ref="C16:M16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32"/>
  <sheetViews>
    <sheetView workbookViewId="0">
      <pane ySplit="2" topLeftCell="A3" activePane="bottomLeft" state="frozen"/>
      <selection pane="bottomLeft" activeCell="F21" sqref="F21"/>
    </sheetView>
  </sheetViews>
  <sheetFormatPr defaultRowHeight="11.25"/>
  <cols>
    <col min="1" max="1" width="11.5703125" style="3" bestFit="1" customWidth="1"/>
    <col min="2" max="2" width="41.28515625" style="87" customWidth="1"/>
    <col min="3" max="3" width="16.85546875" style="7" customWidth="1"/>
    <col min="4" max="4" width="5.85546875" style="7" bestFit="1" customWidth="1"/>
    <col min="5" max="5" width="6.28515625" style="7" bestFit="1" customWidth="1"/>
    <col min="6" max="6" width="11.5703125" style="2" bestFit="1" customWidth="1"/>
    <col min="7" max="7" width="13.5703125" style="2" bestFit="1" customWidth="1"/>
    <col min="8" max="8" width="6.28515625" style="78" customWidth="1"/>
    <col min="9" max="12" width="5.5703125" style="78" customWidth="1"/>
    <col min="13" max="13" width="19.7109375" style="78" customWidth="1"/>
    <col min="14" max="14" width="19.7109375" style="78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45" customFormat="1" ht="15.75" customHeight="1">
      <c r="A1" s="481" t="s">
        <v>1</v>
      </c>
      <c r="B1" s="487" t="s">
        <v>0</v>
      </c>
      <c r="C1" s="489" t="s">
        <v>85</v>
      </c>
      <c r="D1" s="483" t="s">
        <v>3</v>
      </c>
      <c r="E1" s="484"/>
      <c r="F1" s="485" t="s">
        <v>513</v>
      </c>
      <c r="G1" s="486"/>
      <c r="H1" s="472" t="s">
        <v>29</v>
      </c>
      <c r="I1" s="473"/>
      <c r="J1" s="473"/>
      <c r="K1" s="473"/>
      <c r="L1" s="473"/>
      <c r="M1" s="473"/>
      <c r="N1" s="474"/>
    </row>
    <row r="2" spans="1:14" s="8" customFormat="1" ht="23.25" customHeight="1" thickBot="1">
      <c r="A2" s="482"/>
      <c r="B2" s="488"/>
      <c r="C2" s="490"/>
      <c r="D2" s="44"/>
      <c r="E2" s="55" t="s">
        <v>9</v>
      </c>
      <c r="F2" s="324">
        <v>100</v>
      </c>
      <c r="G2" s="97" t="s">
        <v>499</v>
      </c>
      <c r="H2" s="475"/>
      <c r="I2" s="476"/>
      <c r="J2" s="476"/>
      <c r="K2" s="476"/>
      <c r="L2" s="476"/>
      <c r="M2" s="476"/>
      <c r="N2" s="477"/>
    </row>
    <row r="3" spans="1:14" s="142" customFormat="1" ht="15">
      <c r="A3" s="417" t="str">
        <f>'1-συμβολαια'!A3</f>
        <v>1ο</v>
      </c>
      <c r="B3" s="373" t="str">
        <f>'1-συμβολαια'!C3</f>
        <v>δάνειο τοκοχρεωλητικό</v>
      </c>
      <c r="C3" s="374">
        <f>'1-συμβολαια'!D3</f>
        <v>2500000</v>
      </c>
      <c r="D3" s="375">
        <v>5</v>
      </c>
      <c r="E3" s="375">
        <v>5</v>
      </c>
      <c r="F3" s="376">
        <f>(D3-1)*200</f>
        <v>800</v>
      </c>
      <c r="G3" s="376">
        <f>(E3-1)*200</f>
        <v>800</v>
      </c>
      <c r="H3" s="372"/>
      <c r="I3" s="372"/>
      <c r="J3" s="372"/>
      <c r="K3" s="377"/>
      <c r="L3" s="377"/>
      <c r="M3" s="377"/>
      <c r="N3" s="377"/>
    </row>
    <row r="4" spans="1:14" s="142" customFormat="1" ht="15">
      <c r="A4" s="417">
        <f>'1-συμβολαια'!A4</f>
        <v>0</v>
      </c>
      <c r="B4" s="373" t="str">
        <f>'1-συμβολαια'!C4</f>
        <v>υποθήκη</v>
      </c>
      <c r="C4" s="374">
        <f>'1-συμβολαια'!D4</f>
        <v>2500000</v>
      </c>
      <c r="D4" s="375">
        <v>5</v>
      </c>
      <c r="E4" s="375"/>
      <c r="F4" s="376">
        <f t="shared" ref="F4:F5" si="0">(D4-1)*200</f>
        <v>800</v>
      </c>
      <c r="G4" s="376"/>
      <c r="H4" s="372" t="s">
        <v>225</v>
      </c>
      <c r="I4" s="372" t="s">
        <v>132</v>
      </c>
      <c r="J4" s="372"/>
      <c r="K4" s="377"/>
      <c r="L4" s="377"/>
      <c r="M4" s="377"/>
      <c r="N4" s="377"/>
    </row>
    <row r="5" spans="1:14" s="142" customFormat="1" ht="15">
      <c r="A5" s="417">
        <f>'1-συμβολαια'!A5</f>
        <v>0</v>
      </c>
      <c r="B5" s="373" t="str">
        <f>'1-συμβολαια'!C5</f>
        <v>δανείου ΤΟΚΟΙ</v>
      </c>
      <c r="C5" s="374">
        <f>'1-συμβολαια'!D5</f>
        <v>3661984</v>
      </c>
      <c r="D5" s="375">
        <v>5</v>
      </c>
      <c r="E5" s="375"/>
      <c r="F5" s="376">
        <f t="shared" si="0"/>
        <v>800</v>
      </c>
      <c r="G5" s="376"/>
      <c r="H5" s="372" t="s">
        <v>225</v>
      </c>
      <c r="I5" s="372" t="s">
        <v>132</v>
      </c>
      <c r="J5" s="372"/>
      <c r="K5" s="377"/>
      <c r="L5" s="377"/>
      <c r="M5" s="377"/>
      <c r="N5" s="377"/>
    </row>
    <row r="6" spans="1:14" ht="15.75">
      <c r="A6" s="478" t="s">
        <v>60</v>
      </c>
      <c r="B6" s="479"/>
      <c r="C6" s="479"/>
      <c r="D6" s="479"/>
      <c r="E6" s="480"/>
      <c r="F6" s="300">
        <f>SUM(F3:F5)</f>
        <v>2400</v>
      </c>
      <c r="G6" s="300">
        <f>SUM(G3:G5)</f>
        <v>800</v>
      </c>
    </row>
    <row r="7" spans="1:14" ht="15.75">
      <c r="H7" s="144" t="s">
        <v>141</v>
      </c>
      <c r="I7" s="145"/>
      <c r="J7" s="145"/>
      <c r="K7" s="145"/>
      <c r="L7" s="145"/>
      <c r="M7" s="145"/>
    </row>
    <row r="8" spans="1:14" ht="15.75">
      <c r="I8" s="145" t="s">
        <v>142</v>
      </c>
      <c r="J8" s="145"/>
      <c r="K8" s="145"/>
      <c r="L8" s="145"/>
      <c r="M8" s="83"/>
    </row>
    <row r="9" spans="1:14" ht="15.75">
      <c r="J9" s="144" t="s">
        <v>143</v>
      </c>
    </row>
    <row r="10" spans="1:14">
      <c r="A10" s="2"/>
    </row>
    <row r="11" spans="1:14" ht="15.75">
      <c r="B11" s="318" t="s">
        <v>514</v>
      </c>
    </row>
    <row r="12" spans="1:14" ht="15.75">
      <c r="B12" s="3"/>
      <c r="C12" s="238" t="s">
        <v>61</v>
      </c>
      <c r="D12" s="3"/>
      <c r="H12" s="2"/>
      <c r="I12" s="2"/>
      <c r="J12" s="2"/>
    </row>
    <row r="14" spans="1:14">
      <c r="B14" s="136"/>
    </row>
    <row r="15" spans="1:14">
      <c r="B15" s="137"/>
    </row>
    <row r="17" spans="6:12">
      <c r="F17" s="7"/>
      <c r="G17" s="7"/>
      <c r="H17" s="7"/>
      <c r="I17" s="7"/>
      <c r="J17" s="7"/>
      <c r="K17" s="7"/>
      <c r="L17" s="7"/>
    </row>
    <row r="18" spans="6:12">
      <c r="G18" s="7"/>
      <c r="H18" s="7"/>
      <c r="I18" s="7"/>
      <c r="J18" s="7"/>
      <c r="K18" s="7"/>
      <c r="L18" s="7"/>
    </row>
    <row r="19" spans="6:12">
      <c r="F19" s="7"/>
      <c r="G19" s="7"/>
      <c r="H19" s="7"/>
      <c r="I19" s="7"/>
      <c r="J19" s="7"/>
      <c r="K19" s="7"/>
      <c r="L19" s="7"/>
    </row>
    <row r="20" spans="6:12">
      <c r="F20" s="7"/>
      <c r="G20" s="7"/>
      <c r="H20" s="7"/>
      <c r="I20" s="7"/>
      <c r="J20" s="7"/>
      <c r="K20" s="7"/>
      <c r="L20" s="7"/>
    </row>
    <row r="21" spans="6:12">
      <c r="F21" s="7"/>
      <c r="G21" s="7"/>
      <c r="H21" s="7"/>
      <c r="I21" s="7"/>
      <c r="J21" s="7"/>
      <c r="K21" s="7"/>
      <c r="L21" s="7"/>
    </row>
    <row r="22" spans="6:12">
      <c r="F22" s="7"/>
      <c r="G22" s="7"/>
      <c r="H22" s="7"/>
      <c r="I22" s="7"/>
      <c r="J22" s="7"/>
      <c r="K22" s="7"/>
      <c r="L22" s="7"/>
    </row>
    <row r="23" spans="6:12">
      <c r="F23" s="7"/>
      <c r="G23" s="7"/>
      <c r="H23" s="7"/>
      <c r="I23" s="7"/>
      <c r="J23" s="7"/>
      <c r="K23" s="7"/>
      <c r="L23" s="7"/>
    </row>
    <row r="24" spans="6:12">
      <c r="F24" s="7"/>
      <c r="G24" s="7"/>
      <c r="H24" s="7"/>
      <c r="I24" s="7"/>
      <c r="J24" s="7"/>
      <c r="K24" s="7"/>
      <c r="L24" s="7"/>
    </row>
    <row r="25" spans="6:12">
      <c r="F25" s="7"/>
      <c r="G25" s="7"/>
      <c r="H25" s="7"/>
      <c r="I25" s="7"/>
      <c r="J25" s="7"/>
      <c r="K25" s="7"/>
      <c r="L25" s="7"/>
    </row>
    <row r="26" spans="6:12">
      <c r="F26" s="7"/>
      <c r="G26" s="7"/>
      <c r="H26" s="7"/>
      <c r="I26" s="7"/>
      <c r="J26" s="7"/>
      <c r="K26" s="7"/>
      <c r="L26" s="7"/>
    </row>
    <row r="27" spans="6:12">
      <c r="F27" s="7"/>
      <c r="G27" s="7"/>
      <c r="H27" s="7"/>
      <c r="I27" s="7"/>
      <c r="J27" s="7"/>
      <c r="K27" s="7"/>
      <c r="L27" s="7"/>
    </row>
    <row r="28" spans="6:12">
      <c r="F28" s="7"/>
      <c r="G28" s="7"/>
      <c r="H28" s="7"/>
      <c r="I28" s="7"/>
      <c r="J28" s="7"/>
      <c r="K28" s="7"/>
      <c r="L28" s="7"/>
    </row>
    <row r="29" spans="6:12">
      <c r="F29" s="7"/>
      <c r="G29" s="7"/>
      <c r="H29" s="7"/>
      <c r="I29" s="7"/>
      <c r="J29" s="7"/>
      <c r="K29" s="7"/>
      <c r="L29" s="7"/>
    </row>
    <row r="30" spans="6:12">
      <c r="F30" s="7"/>
      <c r="G30" s="7"/>
      <c r="H30" s="7"/>
      <c r="I30" s="7"/>
      <c r="J30" s="7"/>
      <c r="K30" s="7"/>
      <c r="L30" s="7"/>
    </row>
    <row r="31" spans="6:12">
      <c r="F31" s="7"/>
      <c r="G31" s="7"/>
      <c r="H31" s="7"/>
      <c r="I31" s="7"/>
      <c r="J31" s="7"/>
      <c r="K31" s="7"/>
      <c r="L31" s="7"/>
    </row>
    <row r="32" spans="6:12">
      <c r="F32" s="7"/>
      <c r="G32" s="7"/>
      <c r="H32" s="7"/>
      <c r="I32" s="7"/>
      <c r="J32" s="7"/>
      <c r="K32" s="7"/>
      <c r="L32" s="7"/>
    </row>
  </sheetData>
  <mergeCells count="7">
    <mergeCell ref="H1:N2"/>
    <mergeCell ref="A6:E6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X10"/>
  <sheetViews>
    <sheetView workbookViewId="0">
      <pane ySplit="2" topLeftCell="A3" activePane="bottomLeft" state="frozen"/>
      <selection pane="bottomLeft" activeCell="D3" sqref="D3:J5"/>
    </sheetView>
  </sheetViews>
  <sheetFormatPr defaultRowHeight="11.25"/>
  <cols>
    <col min="1" max="1" width="7.28515625" style="7" bestFit="1" customWidth="1"/>
    <col min="2" max="2" width="16.85546875" style="89" bestFit="1" customWidth="1"/>
    <col min="3" max="3" width="9.42578125" style="7" bestFit="1" customWidth="1"/>
    <col min="4" max="4" width="17.5703125" style="7" bestFit="1" customWidth="1"/>
    <col min="5" max="7" width="4.140625" style="7" bestFit="1" customWidth="1"/>
    <col min="8" max="8" width="7.28515625" style="7" bestFit="1" customWidth="1"/>
    <col min="9" max="9" width="32.5703125" style="7" bestFit="1" customWidth="1"/>
    <col min="10" max="10" width="8.5703125" style="7" customWidth="1"/>
    <col min="11" max="11" width="9.42578125" style="7" customWidth="1"/>
    <col min="12" max="12" width="9" style="7" customWidth="1"/>
    <col min="13" max="13" width="9" style="7" bestFit="1" customWidth="1"/>
    <col min="14" max="14" width="4.140625" style="7" bestFit="1" customWidth="1"/>
    <col min="15" max="15" width="7.85546875" style="7" bestFit="1" customWidth="1"/>
    <col min="16" max="16" width="16.42578125" style="7" customWidth="1"/>
    <col min="17" max="17" width="7.140625" style="78" customWidth="1"/>
    <col min="18" max="20" width="6.7109375" style="78" customWidth="1"/>
    <col min="21" max="21" width="30.5703125" style="78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4" s="6" customFormat="1">
      <c r="A1" s="423" t="s">
        <v>1</v>
      </c>
      <c r="B1" s="497" t="s">
        <v>0</v>
      </c>
      <c r="C1" s="499" t="s">
        <v>11</v>
      </c>
      <c r="D1" s="499"/>
      <c r="E1" s="499"/>
      <c r="F1" s="499"/>
      <c r="G1" s="499"/>
      <c r="H1" s="500" t="s">
        <v>12</v>
      </c>
      <c r="I1" s="500"/>
      <c r="J1" s="500"/>
      <c r="K1" s="500"/>
      <c r="L1" s="500"/>
      <c r="M1" s="500"/>
      <c r="N1" s="500"/>
      <c r="O1" s="503" t="s">
        <v>86</v>
      </c>
      <c r="P1" s="501" t="s">
        <v>226</v>
      </c>
      <c r="Q1" s="491" t="s">
        <v>29</v>
      </c>
      <c r="R1" s="492"/>
      <c r="S1" s="492"/>
      <c r="T1" s="492"/>
      <c r="U1" s="493"/>
    </row>
    <row r="2" spans="1:24" ht="24" customHeight="1" thickBot="1">
      <c r="A2" s="424"/>
      <c r="B2" s="498"/>
      <c r="C2" s="308" t="s">
        <v>47</v>
      </c>
      <c r="D2" s="308" t="s">
        <v>48</v>
      </c>
      <c r="E2" s="308" t="s">
        <v>49</v>
      </c>
      <c r="F2" s="308" t="s">
        <v>50</v>
      </c>
      <c r="G2" s="35" t="s">
        <v>51</v>
      </c>
      <c r="H2" s="308" t="s">
        <v>47</v>
      </c>
      <c r="I2" s="308" t="s">
        <v>48</v>
      </c>
      <c r="J2" s="308" t="s">
        <v>49</v>
      </c>
      <c r="K2" s="308" t="s">
        <v>50</v>
      </c>
      <c r="L2" s="308" t="s">
        <v>51</v>
      </c>
      <c r="M2" s="308" t="s">
        <v>52</v>
      </c>
      <c r="N2" s="36" t="s">
        <v>53</v>
      </c>
      <c r="O2" s="504"/>
      <c r="P2" s="502"/>
      <c r="Q2" s="494"/>
      <c r="R2" s="495"/>
      <c r="S2" s="495"/>
      <c r="T2" s="495"/>
      <c r="U2" s="496"/>
    </row>
    <row r="3" spans="1:24" s="5" customFormat="1">
      <c r="A3" s="414" t="str">
        <f>'1-συμβολαια'!A3</f>
        <v>1ο</v>
      </c>
      <c r="B3" s="370" t="str">
        <f>'1-συμβολαια'!C3</f>
        <v>δάνειο τοκοχρεωλητικό</v>
      </c>
      <c r="C3" s="378">
        <v>1</v>
      </c>
      <c r="D3" s="378" t="s">
        <v>529</v>
      </c>
      <c r="E3" s="378"/>
      <c r="F3" s="378"/>
      <c r="G3" s="378"/>
      <c r="H3" s="378">
        <v>1</v>
      </c>
      <c r="I3" s="378" t="s">
        <v>530</v>
      </c>
      <c r="J3" s="378" t="s">
        <v>531</v>
      </c>
      <c r="K3" s="378"/>
      <c r="L3" s="378"/>
      <c r="M3" s="378"/>
      <c r="N3" s="378"/>
      <c r="O3" s="360">
        <v>1</v>
      </c>
      <c r="P3" s="361">
        <f>O3*('2-δικαιώμ'!N3+'3-φύλλα2α'!F3)</f>
        <v>900</v>
      </c>
      <c r="Q3" s="372"/>
      <c r="R3" s="372"/>
      <c r="S3" s="372"/>
      <c r="T3" s="372"/>
      <c r="U3" s="285"/>
    </row>
    <row r="4" spans="1:24" s="5" customFormat="1">
      <c r="A4" s="414">
        <f>'1-συμβολαια'!A4</f>
        <v>0</v>
      </c>
      <c r="B4" s="370" t="str">
        <f>'1-συμβολαια'!C4</f>
        <v>υποθήκη</v>
      </c>
      <c r="C4" s="378">
        <v>1</v>
      </c>
      <c r="D4" s="378" t="s">
        <v>529</v>
      </c>
      <c r="E4" s="378"/>
      <c r="F4" s="378"/>
      <c r="G4" s="378"/>
      <c r="H4" s="378">
        <v>1</v>
      </c>
      <c r="I4" s="378" t="s">
        <v>530</v>
      </c>
      <c r="J4" s="378" t="s">
        <v>531</v>
      </c>
      <c r="K4" s="378"/>
      <c r="L4" s="378"/>
      <c r="M4" s="378"/>
      <c r="N4" s="378"/>
      <c r="O4" s="360">
        <v>1</v>
      </c>
      <c r="P4" s="361">
        <f>O4*('2-δικαιώμ'!N4+'3-φύλλα2α'!F4)</f>
        <v>900</v>
      </c>
      <c r="Q4" s="372"/>
      <c r="R4" s="372"/>
      <c r="S4" s="372"/>
      <c r="T4" s="372"/>
      <c r="U4" s="285"/>
    </row>
    <row r="5" spans="1:24" s="5" customFormat="1">
      <c r="A5" s="414">
        <f>'1-συμβολαια'!A5</f>
        <v>0</v>
      </c>
      <c r="B5" s="370" t="str">
        <f>'1-συμβολαια'!C5</f>
        <v>δανείου ΤΟΚΟΙ</v>
      </c>
      <c r="C5" s="378">
        <v>1</v>
      </c>
      <c r="D5" s="378" t="s">
        <v>529</v>
      </c>
      <c r="E5" s="378"/>
      <c r="F5" s="378"/>
      <c r="G5" s="378"/>
      <c r="H5" s="378">
        <v>1</v>
      </c>
      <c r="I5" s="378" t="s">
        <v>530</v>
      </c>
      <c r="J5" s="378" t="s">
        <v>531</v>
      </c>
      <c r="K5" s="378"/>
      <c r="L5" s="378"/>
      <c r="M5" s="378"/>
      <c r="N5" s="378"/>
      <c r="O5" s="360">
        <v>1</v>
      </c>
      <c r="P5" s="361">
        <f>O5*('2-δικαιώμ'!N5+'3-φύλλα2α'!F5)</f>
        <v>900</v>
      </c>
      <c r="Q5" s="372"/>
      <c r="R5" s="372"/>
      <c r="S5" s="372"/>
      <c r="T5" s="372"/>
      <c r="U5" s="285"/>
    </row>
    <row r="6" spans="1:24">
      <c r="A6" s="421" t="s">
        <v>47</v>
      </c>
      <c r="B6" s="422"/>
      <c r="C6" s="422"/>
      <c r="D6" s="422"/>
      <c r="E6" s="422"/>
      <c r="F6" s="422"/>
      <c r="G6" s="422"/>
      <c r="H6" s="422"/>
      <c r="I6" s="422"/>
      <c r="J6" s="422"/>
      <c r="K6" s="422"/>
      <c r="L6" s="422"/>
      <c r="M6" s="422"/>
      <c r="N6" s="422"/>
      <c r="O6" s="422"/>
      <c r="P6" s="161">
        <f>SUM(P3:P5)</f>
        <v>2700</v>
      </c>
    </row>
    <row r="8" spans="1:24">
      <c r="Q8" s="165" t="s">
        <v>144</v>
      </c>
      <c r="R8" s="309"/>
      <c r="S8" s="309"/>
      <c r="T8" s="309"/>
      <c r="U8" s="309"/>
      <c r="V8" s="309"/>
      <c r="W8" s="309"/>
      <c r="X8" s="309"/>
    </row>
    <row r="9" spans="1:24">
      <c r="R9" s="118" t="s">
        <v>145</v>
      </c>
      <c r="S9" s="118"/>
      <c r="T9" s="118"/>
      <c r="U9" s="118"/>
      <c r="V9" s="118"/>
      <c r="W9" s="118"/>
      <c r="X9" s="118"/>
    </row>
    <row r="10" spans="1:24">
      <c r="S10" s="165" t="s">
        <v>146</v>
      </c>
    </row>
  </sheetData>
  <mergeCells count="8">
    <mergeCell ref="Q1:U2"/>
    <mergeCell ref="A6:O6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31"/>
  <sheetViews>
    <sheetView workbookViewId="0">
      <pane ySplit="2" topLeftCell="A3" activePane="bottomLeft" state="frozen"/>
      <selection pane="bottomLeft" activeCell="I30" sqref="I30"/>
    </sheetView>
  </sheetViews>
  <sheetFormatPr defaultRowHeight="11.25"/>
  <cols>
    <col min="1" max="1" width="7.28515625" style="7" bestFit="1" customWidth="1"/>
    <col min="2" max="2" width="39.140625" style="89" customWidth="1"/>
    <col min="3" max="3" width="12.5703125" style="2" customWidth="1"/>
    <col min="4" max="5" width="7.85546875" style="3" customWidth="1"/>
    <col min="6" max="6" width="6.85546875" style="7" customWidth="1"/>
    <col min="7" max="7" width="8.140625" style="7" customWidth="1"/>
    <col min="8" max="8" width="10.28515625" style="7" bestFit="1" customWidth="1"/>
    <col min="9" max="9" width="8.140625" style="7" customWidth="1"/>
    <col min="10" max="10" width="8.5703125" style="7" customWidth="1"/>
    <col min="11" max="11" width="11.42578125" style="7" customWidth="1"/>
    <col min="12" max="12" width="8.28515625" style="7" customWidth="1"/>
    <col min="13" max="14" width="9.5703125" style="7" customWidth="1"/>
    <col min="15" max="15" width="9.42578125" style="7" customWidth="1"/>
    <col min="16" max="16" width="10.28515625" style="7" customWidth="1"/>
    <col min="17" max="17" width="13.28515625" style="7" customWidth="1"/>
    <col min="18" max="18" width="6.42578125" style="80" customWidth="1"/>
    <col min="19" max="19" width="7.28515625" style="78" customWidth="1"/>
    <col min="20" max="21" width="7.28515625" style="80" customWidth="1"/>
    <col min="22" max="22" width="7.28515625" style="78" customWidth="1"/>
    <col min="23" max="23" width="7.140625" style="78" customWidth="1"/>
    <col min="24" max="24" width="5.5703125" style="78" customWidth="1"/>
    <col min="25" max="25" width="5.85546875" style="78" customWidth="1"/>
    <col min="26" max="26" width="5" style="78" customWidth="1"/>
    <col min="27" max="27" width="6.7109375" style="78" customWidth="1"/>
    <col min="28" max="28" width="7.42578125" style="78" customWidth="1"/>
    <col min="29" max="39" width="6.28515625" style="78" customWidth="1"/>
    <col min="40" max="40" width="11.7109375" style="78" customWidth="1"/>
    <col min="41" max="41" width="22.7109375" style="78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423" t="s">
        <v>1</v>
      </c>
      <c r="B1" s="497" t="s">
        <v>0</v>
      </c>
      <c r="C1" s="429" t="s">
        <v>7</v>
      </c>
      <c r="D1" s="505" t="s">
        <v>3</v>
      </c>
      <c r="E1" s="506"/>
      <c r="F1" s="507" t="s">
        <v>515</v>
      </c>
      <c r="G1" s="508"/>
      <c r="H1" s="508"/>
      <c r="I1" s="508"/>
      <c r="J1" s="508"/>
      <c r="K1" s="508"/>
      <c r="L1" s="509"/>
      <c r="M1" s="510" t="s">
        <v>398</v>
      </c>
      <c r="N1" s="511"/>
      <c r="O1" s="512" t="s">
        <v>251</v>
      </c>
      <c r="P1" s="513"/>
      <c r="Q1" s="514" t="s">
        <v>397</v>
      </c>
      <c r="R1" s="516" t="s">
        <v>170</v>
      </c>
      <c r="S1" s="516"/>
      <c r="T1" s="516"/>
      <c r="U1" s="516"/>
      <c r="V1" s="516"/>
      <c r="W1" s="516"/>
      <c r="X1" s="516"/>
      <c r="Y1" s="516"/>
      <c r="Z1" s="516"/>
      <c r="AA1" s="516"/>
      <c r="AB1" s="516"/>
      <c r="AC1" s="516"/>
      <c r="AD1" s="516"/>
      <c r="AE1" s="516"/>
      <c r="AF1" s="516"/>
      <c r="AG1" s="516"/>
      <c r="AH1" s="516"/>
      <c r="AI1" s="516"/>
      <c r="AJ1" s="516"/>
      <c r="AK1" s="516"/>
      <c r="AL1" s="516"/>
      <c r="AM1" s="516"/>
      <c r="AN1" s="516"/>
      <c r="AO1" s="516"/>
    </row>
    <row r="2" spans="1:41" ht="23.25" thickBot="1">
      <c r="A2" s="424"/>
      <c r="B2" s="498"/>
      <c r="C2" s="430"/>
      <c r="D2" s="170" t="s">
        <v>4</v>
      </c>
      <c r="E2" s="350" t="s">
        <v>503</v>
      </c>
      <c r="F2" s="239" t="s">
        <v>4</v>
      </c>
      <c r="G2" s="171" t="s">
        <v>503</v>
      </c>
      <c r="H2" s="331" t="s">
        <v>47</v>
      </c>
      <c r="I2" s="171" t="s">
        <v>503</v>
      </c>
      <c r="J2" s="315" t="s">
        <v>357</v>
      </c>
      <c r="K2" s="315" t="s">
        <v>377</v>
      </c>
      <c r="L2" s="316" t="s">
        <v>359</v>
      </c>
      <c r="M2" s="239" t="s">
        <v>23</v>
      </c>
      <c r="N2" s="317" t="s">
        <v>87</v>
      </c>
      <c r="O2" s="239" t="s">
        <v>23</v>
      </c>
      <c r="P2" s="314" t="s">
        <v>9</v>
      </c>
      <c r="Q2" s="515"/>
      <c r="R2" s="319" t="s">
        <v>128</v>
      </c>
      <c r="S2" s="173" t="s">
        <v>168</v>
      </c>
      <c r="T2" s="319" t="s">
        <v>129</v>
      </c>
      <c r="U2" s="319" t="s">
        <v>253</v>
      </c>
      <c r="V2" s="173" t="s">
        <v>130</v>
      </c>
      <c r="W2" s="173" t="s">
        <v>254</v>
      </c>
      <c r="X2" s="173" t="s">
        <v>147</v>
      </c>
      <c r="Y2" s="173" t="s">
        <v>169</v>
      </c>
      <c r="Z2" s="173" t="s">
        <v>148</v>
      </c>
      <c r="AA2" s="173" t="s">
        <v>255</v>
      </c>
      <c r="AB2" s="173" t="s">
        <v>149</v>
      </c>
      <c r="AC2" s="173" t="s">
        <v>256</v>
      </c>
      <c r="AD2" s="173" t="s">
        <v>150</v>
      </c>
      <c r="AE2" s="173" t="s">
        <v>268</v>
      </c>
      <c r="AF2" s="173" t="s">
        <v>269</v>
      </c>
      <c r="AG2" s="283" t="s">
        <v>270</v>
      </c>
      <c r="AH2" s="173" t="s">
        <v>271</v>
      </c>
      <c r="AI2" s="173" t="s">
        <v>272</v>
      </c>
      <c r="AJ2" s="173" t="s">
        <v>456</v>
      </c>
      <c r="AK2" s="173" t="s">
        <v>457</v>
      </c>
      <c r="AL2" s="173"/>
      <c r="AM2" s="311" t="s">
        <v>91</v>
      </c>
      <c r="AN2" s="267" t="s">
        <v>47</v>
      </c>
      <c r="AO2" s="268" t="s">
        <v>29</v>
      </c>
    </row>
    <row r="3" spans="1:41" s="5" customFormat="1">
      <c r="A3" s="414" t="str">
        <f>'1-συμβολαια'!A3</f>
        <v>1ο</v>
      </c>
      <c r="B3" s="370" t="str">
        <f>'1-συμβολαια'!C3</f>
        <v>δάνειο τοκοχρεωλητικό</v>
      </c>
      <c r="C3" s="371">
        <f>'1-συμβολαια'!D3</f>
        <v>2500000</v>
      </c>
      <c r="D3" s="379">
        <f>'3-φύλλα2α'!D3</f>
        <v>5</v>
      </c>
      <c r="E3" s="379">
        <f>'3-φύλλα2α'!E3</f>
        <v>5</v>
      </c>
      <c r="F3" s="378">
        <v>2</v>
      </c>
      <c r="G3" s="378">
        <v>2</v>
      </c>
      <c r="H3" s="361">
        <f>F3*D3*200</f>
        <v>2000</v>
      </c>
      <c r="I3" s="361">
        <f>G3*E3*200</f>
        <v>2000</v>
      </c>
      <c r="J3" s="380">
        <f t="shared" ref="J3:J5" si="0">H3*5%</f>
        <v>100</v>
      </c>
      <c r="K3" s="380">
        <f t="shared" ref="K3:K5" si="1">H3*5%</f>
        <v>100</v>
      </c>
      <c r="L3" s="380">
        <f t="shared" ref="L3:L5" si="2">H3*1%</f>
        <v>20</v>
      </c>
      <c r="M3" s="380">
        <f t="shared" ref="M3:M5" si="3">H3-O3</f>
        <v>1780</v>
      </c>
      <c r="N3" s="380">
        <f t="shared" ref="N3:N5" si="4">I3-P3</f>
        <v>1780</v>
      </c>
      <c r="O3" s="380">
        <f t="shared" ref="O3:O5" si="5">J3+K3+L3</f>
        <v>220</v>
      </c>
      <c r="P3" s="380">
        <f t="shared" ref="P3:P5" si="6">I3*11%</f>
        <v>220</v>
      </c>
      <c r="Q3" s="380">
        <f t="shared" ref="Q3:Q5" si="7">O3-P3</f>
        <v>0</v>
      </c>
      <c r="R3" s="381"/>
      <c r="S3" s="382"/>
      <c r="T3" s="381"/>
      <c r="U3" s="381"/>
      <c r="V3" s="382"/>
      <c r="W3" s="382"/>
      <c r="X3" s="382"/>
      <c r="Y3" s="381"/>
      <c r="Z3" s="382"/>
      <c r="AA3" s="381"/>
      <c r="AB3" s="382"/>
      <c r="AC3" s="382"/>
      <c r="AD3" s="382"/>
      <c r="AE3" s="382"/>
      <c r="AF3" s="383"/>
      <c r="AG3" s="383"/>
      <c r="AH3" s="383"/>
      <c r="AI3" s="383"/>
      <c r="AJ3" s="383"/>
      <c r="AK3" s="383"/>
      <c r="AL3" s="383"/>
      <c r="AM3" s="384">
        <f t="shared" ref="AM3:AM5" si="8">U3+Y3+AA3+AI3+AK3</f>
        <v>0</v>
      </c>
      <c r="AN3" s="384">
        <f t="shared" ref="AN3:AN5" si="9">R3+S3+T3+V3+W3+X3+Z3+AB3+AC3+AD3+AE3++AF3+AG3+AH3+AJ3</f>
        <v>0</v>
      </c>
      <c r="AO3" s="285"/>
    </row>
    <row r="4" spans="1:41" s="5" customFormat="1">
      <c r="A4" s="414">
        <f>'1-συμβολαια'!A4</f>
        <v>0</v>
      </c>
      <c r="B4" s="370" t="str">
        <f>'1-συμβολαια'!C4</f>
        <v>υποθήκη</v>
      </c>
      <c r="C4" s="371">
        <f>'1-συμβολαια'!D4</f>
        <v>2500000</v>
      </c>
      <c r="D4" s="379">
        <f>'3-φύλλα2α'!D4</f>
        <v>5</v>
      </c>
      <c r="E4" s="379">
        <f>'3-φύλλα2α'!E4</f>
        <v>0</v>
      </c>
      <c r="F4" s="378"/>
      <c r="G4" s="378"/>
      <c r="H4" s="361">
        <f t="shared" ref="H4:H5" si="10">F4*D4*200</f>
        <v>0</v>
      </c>
      <c r="I4" s="361">
        <f t="shared" ref="I4:I5" si="11">G4*E4*200</f>
        <v>0</v>
      </c>
      <c r="J4" s="380">
        <f t="shared" si="0"/>
        <v>0</v>
      </c>
      <c r="K4" s="380">
        <f t="shared" si="1"/>
        <v>0</v>
      </c>
      <c r="L4" s="380">
        <f t="shared" si="2"/>
        <v>0</v>
      </c>
      <c r="M4" s="380">
        <f t="shared" si="3"/>
        <v>0</v>
      </c>
      <c r="N4" s="380">
        <f t="shared" si="4"/>
        <v>0</v>
      </c>
      <c r="O4" s="380">
        <f t="shared" si="5"/>
        <v>0</v>
      </c>
      <c r="P4" s="380">
        <f t="shared" si="6"/>
        <v>0</v>
      </c>
      <c r="Q4" s="380">
        <f t="shared" si="7"/>
        <v>0</v>
      </c>
      <c r="R4" s="381"/>
      <c r="S4" s="382"/>
      <c r="T4" s="381">
        <v>1000</v>
      </c>
      <c r="U4" s="381">
        <v>120</v>
      </c>
      <c r="V4" s="382"/>
      <c r="W4" s="382"/>
      <c r="X4" s="382"/>
      <c r="Y4" s="381"/>
      <c r="Z4" s="382"/>
      <c r="AA4" s="381"/>
      <c r="AB4" s="382"/>
      <c r="AC4" s="382"/>
      <c r="AD4" s="382"/>
      <c r="AE4" s="382"/>
      <c r="AF4" s="383"/>
      <c r="AG4" s="383"/>
      <c r="AH4" s="383"/>
      <c r="AI4" s="383"/>
      <c r="AJ4" s="383"/>
      <c r="AK4" s="383"/>
      <c r="AL4" s="383"/>
      <c r="AM4" s="384">
        <f t="shared" si="8"/>
        <v>120</v>
      </c>
      <c r="AN4" s="384">
        <f t="shared" si="9"/>
        <v>1000</v>
      </c>
      <c r="AO4" s="285"/>
    </row>
    <row r="5" spans="1:41" s="5" customFormat="1">
      <c r="A5" s="414">
        <f>'1-συμβολαια'!A5</f>
        <v>0</v>
      </c>
      <c r="B5" s="370" t="str">
        <f>'1-συμβολαια'!C5</f>
        <v>δανείου ΤΟΚΟΙ</v>
      </c>
      <c r="C5" s="371">
        <f>'1-συμβολαια'!D5</f>
        <v>3661984</v>
      </c>
      <c r="D5" s="379">
        <f>'3-φύλλα2α'!D5</f>
        <v>5</v>
      </c>
      <c r="E5" s="379">
        <f>'3-φύλλα2α'!E5</f>
        <v>0</v>
      </c>
      <c r="F5" s="378"/>
      <c r="G5" s="378"/>
      <c r="H5" s="361">
        <f t="shared" si="10"/>
        <v>0</v>
      </c>
      <c r="I5" s="361">
        <f t="shared" si="11"/>
        <v>0</v>
      </c>
      <c r="J5" s="380">
        <f t="shared" si="0"/>
        <v>0</v>
      </c>
      <c r="K5" s="380">
        <f t="shared" si="1"/>
        <v>0</v>
      </c>
      <c r="L5" s="380">
        <f t="shared" si="2"/>
        <v>0</v>
      </c>
      <c r="M5" s="380">
        <f t="shared" si="3"/>
        <v>0</v>
      </c>
      <c r="N5" s="380">
        <f t="shared" si="4"/>
        <v>0</v>
      </c>
      <c r="O5" s="380">
        <f t="shared" si="5"/>
        <v>0</v>
      </c>
      <c r="P5" s="380">
        <f t="shared" si="6"/>
        <v>0</v>
      </c>
      <c r="Q5" s="380">
        <f t="shared" si="7"/>
        <v>0</v>
      </c>
      <c r="R5" s="381"/>
      <c r="S5" s="382"/>
      <c r="T5" s="381"/>
      <c r="U5" s="381"/>
      <c r="V5" s="382"/>
      <c r="W5" s="382"/>
      <c r="X5" s="382"/>
      <c r="Y5" s="381"/>
      <c r="Z5" s="382"/>
      <c r="AA5" s="381"/>
      <c r="AB5" s="382"/>
      <c r="AC5" s="382"/>
      <c r="AD5" s="382"/>
      <c r="AE5" s="382"/>
      <c r="AF5" s="383"/>
      <c r="AG5" s="383"/>
      <c r="AH5" s="383"/>
      <c r="AI5" s="383"/>
      <c r="AJ5" s="383"/>
      <c r="AK5" s="383"/>
      <c r="AL5" s="383"/>
      <c r="AM5" s="384">
        <f t="shared" si="8"/>
        <v>0</v>
      </c>
      <c r="AN5" s="384">
        <f t="shared" si="9"/>
        <v>0</v>
      </c>
      <c r="AO5" s="285"/>
    </row>
    <row r="6" spans="1:41">
      <c r="A6" s="421" t="s">
        <v>47</v>
      </c>
      <c r="B6" s="422"/>
      <c r="C6" s="422"/>
      <c r="D6" s="422"/>
      <c r="E6" s="422"/>
      <c r="F6" s="161">
        <f t="shared" ref="F6:Y6" si="12">SUM(F3:F5)</f>
        <v>2</v>
      </c>
      <c r="G6" s="161">
        <f t="shared" si="12"/>
        <v>2</v>
      </c>
      <c r="H6" s="161">
        <f t="shared" si="12"/>
        <v>2000</v>
      </c>
      <c r="I6" s="161">
        <f t="shared" si="12"/>
        <v>2000</v>
      </c>
      <c r="J6" s="161">
        <f t="shared" si="12"/>
        <v>100</v>
      </c>
      <c r="K6" s="161">
        <f t="shared" si="12"/>
        <v>100</v>
      </c>
      <c r="L6" s="161">
        <f t="shared" si="12"/>
        <v>20</v>
      </c>
      <c r="M6" s="161">
        <f t="shared" si="12"/>
        <v>1780</v>
      </c>
      <c r="N6" s="161">
        <f t="shared" si="12"/>
        <v>1780</v>
      </c>
      <c r="O6" s="161">
        <f t="shared" si="12"/>
        <v>220</v>
      </c>
      <c r="P6" s="161">
        <f t="shared" si="12"/>
        <v>220</v>
      </c>
      <c r="Q6" s="161">
        <f t="shared" si="12"/>
        <v>0</v>
      </c>
      <c r="R6" s="161">
        <f t="shared" si="12"/>
        <v>0</v>
      </c>
      <c r="S6" s="161">
        <f t="shared" si="12"/>
        <v>0</v>
      </c>
      <c r="T6" s="161">
        <f t="shared" si="12"/>
        <v>1000</v>
      </c>
      <c r="U6" s="161">
        <f t="shared" si="12"/>
        <v>120</v>
      </c>
      <c r="V6" s="161">
        <f t="shared" si="12"/>
        <v>0</v>
      </c>
      <c r="W6" s="161">
        <f t="shared" si="12"/>
        <v>0</v>
      </c>
      <c r="X6" s="161">
        <f t="shared" si="12"/>
        <v>0</v>
      </c>
      <c r="Y6" s="161">
        <f t="shared" si="12"/>
        <v>0</v>
      </c>
      <c r="Z6" s="161"/>
      <c r="AA6" s="161">
        <f t="shared" ref="AA6:AF6" si="13">SUM(AA3:AA5)</f>
        <v>0</v>
      </c>
      <c r="AB6" s="161">
        <f t="shared" si="13"/>
        <v>0</v>
      </c>
      <c r="AC6" s="161">
        <f t="shared" si="13"/>
        <v>0</v>
      </c>
      <c r="AD6" s="161">
        <f t="shared" si="13"/>
        <v>0</v>
      </c>
      <c r="AE6" s="161">
        <f t="shared" si="13"/>
        <v>0</v>
      </c>
      <c r="AF6" s="161">
        <f t="shared" si="13"/>
        <v>0</v>
      </c>
      <c r="AG6" s="310"/>
      <c r="AH6" s="161">
        <f>SUM(AH3:AH5)</f>
        <v>0</v>
      </c>
      <c r="AI6" s="161">
        <f>SUM(AI3:AI5)</f>
        <v>0</v>
      </c>
      <c r="AJ6" s="161"/>
      <c r="AK6" s="161"/>
      <c r="AL6" s="161">
        <f>SUM(AL3:AL5)</f>
        <v>0</v>
      </c>
      <c r="AM6" s="161">
        <f>SUM(AM3:AM5)</f>
        <v>120</v>
      </c>
      <c r="AN6" s="161">
        <f>SUM(AN3:AN5)</f>
        <v>1000</v>
      </c>
    </row>
    <row r="8" spans="1:41">
      <c r="R8" s="325" t="s">
        <v>493</v>
      </c>
      <c r="S8" s="176"/>
      <c r="T8" s="320"/>
      <c r="U8" s="320"/>
      <c r="V8" s="176"/>
      <c r="W8" s="176"/>
      <c r="X8" s="177"/>
      <c r="Y8" s="177"/>
      <c r="Z8" s="177"/>
      <c r="AA8" s="177"/>
      <c r="AB8" s="177"/>
      <c r="AC8" s="177"/>
      <c r="AD8" s="177"/>
      <c r="AE8" s="83"/>
      <c r="AF8" s="83"/>
      <c r="AG8" s="83"/>
      <c r="AH8" s="83"/>
      <c r="AI8" s="83"/>
      <c r="AJ8" s="83"/>
      <c r="AK8" s="83"/>
      <c r="AL8" s="83"/>
      <c r="AM8" s="83"/>
      <c r="AN8" s="83"/>
    </row>
    <row r="9" spans="1:41">
      <c r="B9" s="7"/>
      <c r="C9" s="7"/>
      <c r="D9" s="7"/>
      <c r="E9" s="7"/>
      <c r="R9" s="321"/>
      <c r="S9" s="178" t="s">
        <v>490</v>
      </c>
      <c r="T9" s="321"/>
      <c r="U9" s="321"/>
      <c r="V9" s="177"/>
      <c r="W9" s="177"/>
      <c r="X9" s="177"/>
      <c r="Y9" s="177"/>
      <c r="Z9" s="177"/>
      <c r="AA9" s="177"/>
      <c r="AB9" s="177"/>
      <c r="AC9" s="177"/>
      <c r="AD9" s="177"/>
      <c r="AE9" s="83"/>
      <c r="AF9" s="83"/>
      <c r="AG9" s="83"/>
      <c r="AH9" s="83"/>
      <c r="AI9" s="83"/>
      <c r="AJ9" s="83"/>
      <c r="AK9" s="83"/>
      <c r="AL9" s="83"/>
      <c r="AM9" s="83"/>
      <c r="AN9" s="83"/>
    </row>
    <row r="10" spans="1:41">
      <c r="R10" s="321"/>
      <c r="S10" s="177"/>
      <c r="T10" s="325" t="s">
        <v>227</v>
      </c>
      <c r="U10" s="321"/>
      <c r="V10" s="177"/>
      <c r="W10" s="177"/>
      <c r="X10" s="177"/>
      <c r="Y10" s="177"/>
      <c r="Z10" s="177"/>
      <c r="AA10" s="177"/>
      <c r="AB10" s="177"/>
      <c r="AC10" s="177"/>
      <c r="AD10" s="177"/>
      <c r="AE10" s="83"/>
      <c r="AF10" s="83"/>
      <c r="AG10" s="83"/>
      <c r="AH10" s="83"/>
      <c r="AI10" s="83"/>
      <c r="AJ10" s="83"/>
      <c r="AK10" s="83"/>
      <c r="AL10" s="83"/>
      <c r="AM10" s="83"/>
      <c r="AN10" s="83"/>
    </row>
    <row r="11" spans="1:41" ht="15.75">
      <c r="B11" s="318" t="s">
        <v>514</v>
      </c>
      <c r="R11" s="321"/>
      <c r="S11" s="177"/>
      <c r="T11" s="321"/>
      <c r="U11" s="322" t="s">
        <v>228</v>
      </c>
      <c r="V11" s="177"/>
      <c r="W11" s="177"/>
      <c r="X11" s="177"/>
      <c r="Y11" s="177"/>
      <c r="Z11" s="177"/>
      <c r="AA11" s="177"/>
      <c r="AB11" s="177"/>
      <c r="AC11" s="177"/>
      <c r="AD11" s="177"/>
      <c r="AE11" s="83"/>
      <c r="AF11" s="83"/>
      <c r="AG11" s="83"/>
      <c r="AH11" s="83"/>
      <c r="AI11" s="83"/>
      <c r="AJ11" s="83"/>
      <c r="AK11" s="83"/>
      <c r="AL11" s="83"/>
      <c r="AM11" s="83"/>
      <c r="AN11" s="83"/>
    </row>
    <row r="12" spans="1:41">
      <c r="H12" s="7">
        <f>H3/F3</f>
        <v>1000</v>
      </c>
      <c r="R12" s="321"/>
      <c r="S12" s="177"/>
      <c r="T12" s="321"/>
      <c r="U12" s="321"/>
      <c r="V12" s="175" t="s">
        <v>491</v>
      </c>
      <c r="W12" s="177"/>
      <c r="X12" s="177"/>
      <c r="Y12" s="177"/>
      <c r="Z12" s="177"/>
      <c r="AA12" s="177"/>
      <c r="AB12" s="177"/>
      <c r="AC12" s="177"/>
      <c r="AD12" s="177"/>
      <c r="AE12" s="177"/>
      <c r="AF12" s="177"/>
      <c r="AG12" s="177"/>
      <c r="AH12" s="177"/>
      <c r="AI12" s="177"/>
      <c r="AJ12" s="177"/>
      <c r="AK12" s="177"/>
      <c r="AL12" s="177"/>
      <c r="AM12" s="83"/>
      <c r="AN12" s="83"/>
    </row>
    <row r="13" spans="1:41">
      <c r="B13" s="336"/>
      <c r="R13" s="321"/>
      <c r="S13" s="177"/>
      <c r="T13" s="321"/>
      <c r="U13" s="321"/>
      <c r="V13" s="177"/>
      <c r="W13" s="178" t="s">
        <v>229</v>
      </c>
      <c r="X13" s="177"/>
      <c r="Y13" s="177"/>
      <c r="Z13" s="177"/>
      <c r="AA13" s="177"/>
      <c r="AB13" s="177"/>
      <c r="AC13" s="177"/>
      <c r="AD13" s="177"/>
      <c r="AE13" s="177"/>
      <c r="AF13" s="177"/>
      <c r="AG13" s="177"/>
      <c r="AH13" s="177"/>
      <c r="AI13" s="177"/>
      <c r="AJ13" s="177"/>
      <c r="AK13" s="177"/>
      <c r="AL13" s="177"/>
      <c r="AM13" s="83"/>
      <c r="AN13" s="83"/>
    </row>
    <row r="14" spans="1:41">
      <c r="B14" s="336"/>
      <c r="H14" s="7" t="s">
        <v>525</v>
      </c>
      <c r="R14" s="321"/>
      <c r="S14" s="177"/>
      <c r="T14" s="321"/>
      <c r="U14" s="321"/>
      <c r="V14" s="177"/>
      <c r="W14" s="177"/>
      <c r="X14" s="175" t="s">
        <v>230</v>
      </c>
      <c r="Y14" s="175"/>
      <c r="Z14" s="177"/>
      <c r="AA14" s="177"/>
      <c r="AB14" s="177"/>
      <c r="AC14" s="177"/>
      <c r="AD14" s="177"/>
      <c r="AE14" s="177"/>
      <c r="AF14" s="177"/>
      <c r="AG14" s="177"/>
      <c r="AH14" s="177"/>
      <c r="AI14" s="177"/>
      <c r="AJ14" s="177"/>
      <c r="AK14" s="177"/>
      <c r="AL14" s="177"/>
      <c r="AM14" s="83"/>
      <c r="AN14" s="83"/>
    </row>
    <row r="15" spans="1:41">
      <c r="B15" s="336"/>
      <c r="R15" s="321"/>
      <c r="S15" s="177"/>
      <c r="T15" s="321"/>
      <c r="U15" s="321"/>
      <c r="V15" s="177"/>
      <c r="W15" s="177"/>
      <c r="X15" s="177"/>
      <c r="Y15" s="178" t="s">
        <v>257</v>
      </c>
      <c r="Z15" s="177"/>
      <c r="AA15" s="177"/>
      <c r="AB15" s="177"/>
      <c r="AC15" s="177"/>
      <c r="AD15" s="177"/>
      <c r="AE15" s="177"/>
      <c r="AF15" s="177"/>
      <c r="AG15" s="177"/>
      <c r="AH15" s="177"/>
      <c r="AI15" s="177"/>
      <c r="AJ15" s="177"/>
      <c r="AK15" s="177"/>
      <c r="AL15" s="177"/>
      <c r="AM15" s="83"/>
      <c r="AN15" s="83"/>
    </row>
    <row r="16" spans="1:41">
      <c r="B16" s="336"/>
      <c r="R16" s="321"/>
      <c r="S16" s="177"/>
      <c r="T16" s="321"/>
      <c r="U16" s="321"/>
      <c r="V16" s="177"/>
      <c r="W16" s="177"/>
      <c r="X16" s="177"/>
      <c r="Y16" s="177"/>
      <c r="Z16" s="175" t="s">
        <v>231</v>
      </c>
      <c r="AA16" s="178"/>
      <c r="AB16" s="177"/>
      <c r="AC16" s="177"/>
      <c r="AD16" s="177"/>
      <c r="AE16" s="177"/>
      <c r="AF16" s="177"/>
      <c r="AG16" s="177"/>
      <c r="AH16" s="177"/>
      <c r="AI16" s="177"/>
      <c r="AJ16" s="177"/>
      <c r="AK16" s="177"/>
      <c r="AL16" s="177"/>
      <c r="AM16" s="83"/>
      <c r="AN16" s="83"/>
      <c r="AO16" s="174"/>
    </row>
    <row r="17" spans="2:41">
      <c r="B17" s="336"/>
      <c r="R17" s="321"/>
      <c r="S17" s="177"/>
      <c r="T17" s="321"/>
      <c r="U17" s="321"/>
      <c r="V17" s="177"/>
      <c r="W17" s="177"/>
      <c r="X17" s="177"/>
      <c r="Y17" s="177"/>
      <c r="Z17" s="178"/>
      <c r="AA17" s="178" t="s">
        <v>258</v>
      </c>
      <c r="AB17" s="177"/>
      <c r="AC17" s="177"/>
      <c r="AD17" s="177"/>
      <c r="AE17" s="177"/>
      <c r="AF17" s="177"/>
      <c r="AG17" s="177"/>
      <c r="AH17" s="177"/>
      <c r="AI17" s="177"/>
      <c r="AJ17" s="177"/>
      <c r="AK17" s="177"/>
      <c r="AL17" s="177"/>
      <c r="AM17" s="83"/>
      <c r="AN17" s="83"/>
      <c r="AO17" s="174"/>
    </row>
    <row r="18" spans="2:41">
      <c r="B18" s="336"/>
      <c r="R18" s="321"/>
      <c r="S18" s="177"/>
      <c r="T18" s="321"/>
      <c r="U18" s="321"/>
      <c r="V18" s="177"/>
      <c r="W18" s="177"/>
      <c r="X18" s="177"/>
      <c r="Y18" s="177"/>
      <c r="Z18" s="177"/>
      <c r="AA18" s="177"/>
      <c r="AB18" s="175" t="s">
        <v>232</v>
      </c>
      <c r="AC18" s="177"/>
      <c r="AD18" s="177"/>
      <c r="AE18" s="177"/>
      <c r="AF18" s="177"/>
      <c r="AG18" s="177"/>
      <c r="AH18" s="177"/>
      <c r="AI18" s="177"/>
      <c r="AJ18" s="177"/>
      <c r="AK18" s="177"/>
      <c r="AL18" s="177"/>
      <c r="AM18" s="83"/>
      <c r="AN18" s="178"/>
    </row>
    <row r="19" spans="2:41">
      <c r="D19" s="299"/>
      <c r="F19" s="299"/>
      <c r="R19" s="321"/>
      <c r="S19" s="177"/>
      <c r="T19" s="321"/>
      <c r="U19" s="321"/>
      <c r="V19" s="177"/>
      <c r="W19" s="177"/>
      <c r="X19" s="177"/>
      <c r="Y19" s="177"/>
      <c r="Z19" s="177"/>
      <c r="AA19" s="177"/>
      <c r="AB19" s="177"/>
      <c r="AC19" s="178" t="s">
        <v>233</v>
      </c>
      <c r="AD19" s="177"/>
      <c r="AE19" s="177"/>
      <c r="AF19" s="177"/>
      <c r="AG19" s="177"/>
      <c r="AH19" s="177"/>
      <c r="AI19" s="177"/>
      <c r="AJ19" s="177"/>
      <c r="AK19" s="177"/>
      <c r="AL19" s="177"/>
      <c r="AM19" s="83"/>
      <c r="AN19" s="83"/>
    </row>
    <row r="20" spans="2:41">
      <c r="D20" s="299"/>
      <c r="F20" s="2"/>
      <c r="R20" s="321"/>
      <c r="S20" s="177"/>
      <c r="T20" s="321"/>
      <c r="U20" s="321"/>
      <c r="V20" s="177"/>
      <c r="W20" s="177"/>
      <c r="X20" s="177"/>
      <c r="Y20" s="177"/>
      <c r="Z20" s="177"/>
      <c r="AA20" s="177"/>
      <c r="AB20" s="177"/>
      <c r="AC20" s="177"/>
      <c r="AD20" s="175" t="s">
        <v>273</v>
      </c>
      <c r="AE20" s="179"/>
      <c r="AF20" s="179"/>
      <c r="AG20" s="179"/>
      <c r="AH20" s="179"/>
      <c r="AI20" s="179"/>
      <c r="AJ20" s="179"/>
      <c r="AK20" s="179"/>
      <c r="AL20" s="179"/>
      <c r="AM20" s="178"/>
    </row>
    <row r="21" spans="2:41">
      <c r="D21" s="299"/>
      <c r="F21" s="2"/>
      <c r="R21" s="323"/>
      <c r="S21" s="83"/>
      <c r="T21" s="323"/>
      <c r="U21" s="323"/>
      <c r="V21" s="177"/>
      <c r="W21" s="177"/>
      <c r="X21" s="177"/>
      <c r="Y21" s="177"/>
      <c r="Z21" s="177"/>
      <c r="AA21" s="177"/>
      <c r="AB21" s="177"/>
      <c r="AC21" s="177"/>
      <c r="AD21" s="177"/>
      <c r="AE21" s="175" t="s">
        <v>274</v>
      </c>
      <c r="AF21" s="178"/>
      <c r="AG21" s="178"/>
      <c r="AH21" s="178"/>
      <c r="AI21" s="178"/>
      <c r="AJ21" s="178"/>
      <c r="AK21" s="178"/>
      <c r="AL21" s="178"/>
      <c r="AM21" s="83"/>
    </row>
    <row r="22" spans="2:41">
      <c r="D22" s="299"/>
      <c r="F22" s="2"/>
      <c r="R22" s="7"/>
      <c r="S22" s="2"/>
      <c r="T22" s="7"/>
      <c r="U22" s="7"/>
      <c r="AF22" s="178" t="s">
        <v>275</v>
      </c>
      <c r="AG22" s="179"/>
      <c r="AH22" s="179"/>
      <c r="AI22" s="179"/>
      <c r="AJ22" s="179"/>
      <c r="AK22" s="179"/>
    </row>
    <row r="23" spans="2:41">
      <c r="D23" s="299"/>
      <c r="E23" s="7"/>
      <c r="F23" s="2"/>
      <c r="M23" s="234"/>
      <c r="AF23" s="177"/>
      <c r="AG23" s="284" t="s">
        <v>276</v>
      </c>
      <c r="AH23" s="284"/>
      <c r="AI23" s="284"/>
      <c r="AJ23" s="284"/>
      <c r="AK23" s="284"/>
      <c r="AL23" s="284"/>
    </row>
    <row r="24" spans="2:41">
      <c r="D24" s="299"/>
      <c r="E24" s="7"/>
      <c r="F24" s="2"/>
      <c r="M24" s="234"/>
      <c r="AG24" s="177"/>
      <c r="AH24" s="175" t="s">
        <v>461</v>
      </c>
      <c r="AI24" s="177"/>
      <c r="AJ24" s="177"/>
      <c r="AK24" s="177"/>
      <c r="AL24" s="178"/>
    </row>
    <row r="25" spans="2:41">
      <c r="D25" s="299"/>
      <c r="F25" s="299"/>
      <c r="AI25" s="178" t="s">
        <v>458</v>
      </c>
      <c r="AJ25" s="178"/>
      <c r="AK25" s="178"/>
    </row>
    <row r="26" spans="2:41">
      <c r="C26" s="7"/>
      <c r="D26" s="7"/>
      <c r="E26" s="7"/>
      <c r="AJ26" s="175" t="s">
        <v>459</v>
      </c>
      <c r="AK26" s="177"/>
    </row>
    <row r="27" spans="2:41">
      <c r="C27" s="7"/>
      <c r="D27" s="7"/>
      <c r="E27" s="7"/>
      <c r="AK27" s="178" t="s">
        <v>460</v>
      </c>
    </row>
    <row r="28" spans="2:41">
      <c r="C28" s="7"/>
      <c r="D28" s="7"/>
      <c r="E28" s="7"/>
    </row>
    <row r="29" spans="2:41">
      <c r="D29" s="7"/>
      <c r="E29" s="7"/>
    </row>
    <row r="30" spans="2:41">
      <c r="E30" s="7"/>
      <c r="F30" s="2"/>
    </row>
    <row r="31" spans="2:41">
      <c r="F31" s="299"/>
    </row>
  </sheetData>
  <mergeCells count="10">
    <mergeCell ref="F1:L1"/>
    <mergeCell ref="M1:N1"/>
    <mergeCell ref="O1:P1"/>
    <mergeCell ref="Q1:Q2"/>
    <mergeCell ref="R1:AO1"/>
    <mergeCell ref="A6:E6"/>
    <mergeCell ref="A1:A2"/>
    <mergeCell ref="B1:B2"/>
    <mergeCell ref="D1:E1"/>
    <mergeCell ref="C1:C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I18"/>
  <sheetViews>
    <sheetView workbookViewId="0">
      <pane ySplit="2" topLeftCell="A3" activePane="bottomLeft" state="frozen"/>
      <selection pane="bottomLeft" activeCell="G31" sqref="G31"/>
    </sheetView>
  </sheetViews>
  <sheetFormatPr defaultRowHeight="11.25"/>
  <cols>
    <col min="1" max="1" width="7.5703125" style="7" bestFit="1" customWidth="1"/>
    <col min="2" max="2" width="38.140625" style="87" customWidth="1"/>
    <col min="3" max="3" width="11.7109375" style="3" customWidth="1"/>
    <col min="4" max="4" width="13.140625" style="3" customWidth="1"/>
    <col min="5" max="5" width="10.28515625" style="3" customWidth="1"/>
    <col min="6" max="6" width="9.5703125" style="2" bestFit="1" customWidth="1"/>
    <col min="7" max="10" width="9.5703125" style="2" customWidth="1"/>
    <col min="11" max="11" width="10.7109375" style="2" bestFit="1" customWidth="1"/>
    <col min="12" max="12" width="10.140625" style="2" bestFit="1" customWidth="1"/>
    <col min="13" max="13" width="6" style="2" bestFit="1" customWidth="1"/>
    <col min="14" max="14" width="12.5703125" style="2" customWidth="1"/>
    <col min="15" max="15" width="9.5703125" style="2" bestFit="1" customWidth="1"/>
    <col min="16" max="16" width="11.85546875" style="3" customWidth="1"/>
    <col min="17" max="17" width="14.28515625" style="3" customWidth="1"/>
    <col min="18" max="19" width="11.28515625" style="3" customWidth="1"/>
    <col min="20" max="20" width="9.28515625" style="27" bestFit="1" customWidth="1"/>
    <col min="21" max="21" width="5.7109375" style="3" bestFit="1" customWidth="1"/>
    <col min="22" max="22" width="10.7109375" style="3" customWidth="1"/>
    <col min="23" max="23" width="8.85546875" style="3" bestFit="1" customWidth="1"/>
    <col min="24" max="24" width="12.5703125" style="3" customWidth="1"/>
    <col min="25" max="25" width="5.85546875" style="2" bestFit="1" customWidth="1"/>
    <col min="26" max="26" width="7.7109375" style="3" bestFit="1" customWidth="1"/>
    <col min="27" max="27" width="12.7109375" style="3" customWidth="1"/>
    <col min="28" max="28" width="5.7109375" style="3" customWidth="1"/>
    <col min="29" max="29" width="7.42578125" style="3" customWidth="1"/>
    <col min="30" max="30" width="10.7109375" style="27" bestFit="1" customWidth="1"/>
    <col min="31" max="31" width="8.28515625" style="3" bestFit="1" customWidth="1"/>
    <col min="32" max="32" width="9.7109375" style="3" bestFit="1" customWidth="1"/>
    <col min="33" max="33" width="6" style="3" bestFit="1" customWidth="1"/>
    <col min="34" max="34" width="3.5703125" style="3" bestFit="1" customWidth="1"/>
    <col min="35" max="36" width="10.5703125" style="7" customWidth="1"/>
    <col min="37" max="37" width="6.85546875" style="7" customWidth="1"/>
    <col min="38" max="38" width="6.7109375" style="3" customWidth="1"/>
    <col min="39" max="39" width="5.7109375" style="3" bestFit="1" customWidth="1"/>
    <col min="40" max="40" width="3.140625" style="3" bestFit="1" customWidth="1"/>
    <col min="41" max="41" width="10.7109375" style="3" customWidth="1"/>
    <col min="42" max="42" width="8.85546875" style="3" bestFit="1" customWidth="1"/>
    <col min="43" max="43" width="12.5703125" style="3" customWidth="1"/>
    <col min="44" max="44" width="5.7109375" style="3" bestFit="1" customWidth="1"/>
    <col min="45" max="45" width="8.28515625" style="3" customWidth="1"/>
    <col min="46" max="46" width="16.85546875" style="3" customWidth="1"/>
    <col min="47" max="48" width="8.85546875" style="3" bestFit="1" customWidth="1"/>
    <col min="49" max="49" width="7.5703125" style="3" bestFit="1" customWidth="1"/>
    <col min="50" max="50" width="3.5703125" style="3" bestFit="1" customWidth="1"/>
    <col min="51" max="51" width="7.140625" style="3" bestFit="1" customWidth="1"/>
    <col min="52" max="52" width="14.7109375" style="3" customWidth="1"/>
    <col min="53" max="53" width="6" style="3" bestFit="1" customWidth="1"/>
    <col min="54" max="54" width="3.5703125" style="3" bestFit="1" customWidth="1"/>
    <col min="55" max="55" width="10.42578125" style="3" bestFit="1" customWidth="1"/>
    <col min="56" max="56" width="8.85546875" style="3" bestFit="1" customWidth="1"/>
    <col min="57" max="58" width="6.7109375" style="3" bestFit="1" customWidth="1"/>
    <col min="59" max="59" width="8.7109375" style="27" bestFit="1" customWidth="1"/>
    <col min="60" max="61" width="8.85546875" style="3" bestFit="1" customWidth="1"/>
    <col min="62" max="16384" width="9.140625" style="3"/>
  </cols>
  <sheetData>
    <row r="1" spans="1:61" s="61" customFormat="1" ht="15.75" customHeight="1">
      <c r="A1" s="517" t="s">
        <v>31</v>
      </c>
      <c r="B1" s="518"/>
      <c r="C1" s="518"/>
      <c r="D1" s="519"/>
      <c r="E1" s="530" t="s">
        <v>500</v>
      </c>
      <c r="F1" s="531"/>
      <c r="G1" s="531"/>
      <c r="H1" s="531"/>
      <c r="I1" s="531"/>
      <c r="J1" s="531"/>
      <c r="K1" s="531"/>
      <c r="L1" s="531"/>
      <c r="M1" s="531"/>
      <c r="N1" s="531"/>
      <c r="O1" s="531"/>
      <c r="P1" s="531"/>
      <c r="Q1" s="531"/>
      <c r="R1" s="514" t="s">
        <v>69</v>
      </c>
      <c r="S1" s="536" t="s">
        <v>160</v>
      </c>
      <c r="T1" s="517" t="s">
        <v>13</v>
      </c>
      <c r="U1" s="518"/>
      <c r="V1" s="518"/>
      <c r="W1" s="518"/>
      <c r="X1" s="518"/>
      <c r="Y1" s="518"/>
      <c r="Z1" s="518"/>
      <c r="AA1" s="518"/>
      <c r="AB1" s="518"/>
      <c r="AC1" s="519"/>
      <c r="AD1" s="529" t="s">
        <v>14</v>
      </c>
      <c r="AE1" s="529"/>
      <c r="AF1" s="529"/>
      <c r="AG1" s="529"/>
      <c r="AH1" s="529"/>
      <c r="AI1" s="529"/>
      <c r="AJ1" s="529"/>
      <c r="AK1" s="529"/>
      <c r="AL1" s="529"/>
      <c r="AM1" s="517" t="s">
        <v>15</v>
      </c>
      <c r="AN1" s="518"/>
      <c r="AO1" s="518"/>
      <c r="AP1" s="518"/>
      <c r="AQ1" s="518"/>
      <c r="AR1" s="518"/>
      <c r="AS1" s="518"/>
      <c r="AT1" s="518"/>
      <c r="AU1" s="518"/>
      <c r="AV1" s="519"/>
      <c r="AW1" s="520" t="s">
        <v>16</v>
      </c>
      <c r="AX1" s="520"/>
      <c r="AY1" s="520"/>
      <c r="AZ1" s="520"/>
      <c r="BA1" s="520"/>
      <c r="BB1" s="520"/>
      <c r="BC1" s="520"/>
      <c r="BD1" s="520"/>
      <c r="BE1" s="521" t="s">
        <v>17</v>
      </c>
      <c r="BF1" s="522"/>
      <c r="BG1" s="522"/>
      <c r="BH1" s="522"/>
      <c r="BI1" s="523"/>
    </row>
    <row r="2" spans="1:61" s="4" customFormat="1" ht="45.75" customHeight="1" thickBot="1">
      <c r="A2" s="75" t="s">
        <v>19</v>
      </c>
      <c r="B2" s="85" t="s">
        <v>0</v>
      </c>
      <c r="C2" s="62" t="s">
        <v>11</v>
      </c>
      <c r="D2" s="63" t="s">
        <v>12</v>
      </c>
      <c r="E2" s="51" t="s">
        <v>70</v>
      </c>
      <c r="F2" s="37" t="s">
        <v>71</v>
      </c>
      <c r="G2" s="37" t="s">
        <v>252</v>
      </c>
      <c r="H2" s="37" t="s">
        <v>72</v>
      </c>
      <c r="I2" s="534" t="s">
        <v>29</v>
      </c>
      <c r="J2" s="535"/>
      <c r="K2" s="37" t="s">
        <v>151</v>
      </c>
      <c r="L2" s="37" t="s">
        <v>152</v>
      </c>
      <c r="M2" s="37" t="s">
        <v>91</v>
      </c>
      <c r="N2" s="37" t="s">
        <v>495</v>
      </c>
      <c r="O2" s="37" t="s">
        <v>159</v>
      </c>
      <c r="P2" s="91" t="s">
        <v>97</v>
      </c>
      <c r="Q2" s="113" t="s">
        <v>96</v>
      </c>
      <c r="R2" s="515"/>
      <c r="S2" s="537"/>
      <c r="T2" s="51" t="s">
        <v>32</v>
      </c>
      <c r="U2" s="51" t="s">
        <v>19</v>
      </c>
      <c r="V2" s="37" t="s">
        <v>20</v>
      </c>
      <c r="W2" s="9" t="s">
        <v>21</v>
      </c>
      <c r="X2" s="9" t="s">
        <v>22</v>
      </c>
      <c r="Y2" s="37" t="s">
        <v>23</v>
      </c>
      <c r="Z2" s="37" t="s">
        <v>24</v>
      </c>
      <c r="AA2" s="37" t="s">
        <v>25</v>
      </c>
      <c r="AB2" s="524" t="s">
        <v>29</v>
      </c>
      <c r="AC2" s="525"/>
      <c r="AD2" s="51" t="s">
        <v>28</v>
      </c>
      <c r="AE2" s="51" t="s">
        <v>19</v>
      </c>
      <c r="AF2" s="37" t="s">
        <v>20</v>
      </c>
      <c r="AG2" s="9" t="s">
        <v>27</v>
      </c>
      <c r="AH2" s="9" t="s">
        <v>19</v>
      </c>
      <c r="AI2" s="68" t="s">
        <v>73</v>
      </c>
      <c r="AJ2" s="68" t="s">
        <v>74</v>
      </c>
      <c r="AK2" s="532" t="s">
        <v>29</v>
      </c>
      <c r="AL2" s="533"/>
      <c r="AM2" s="51" t="s">
        <v>18</v>
      </c>
      <c r="AN2" s="51" t="s">
        <v>19</v>
      </c>
      <c r="AO2" s="37" t="s">
        <v>20</v>
      </c>
      <c r="AP2" s="9" t="s">
        <v>21</v>
      </c>
      <c r="AQ2" s="9" t="s">
        <v>22</v>
      </c>
      <c r="AR2" s="37" t="s">
        <v>23</v>
      </c>
      <c r="AS2" s="37" t="s">
        <v>24</v>
      </c>
      <c r="AT2" s="37" t="s">
        <v>25</v>
      </c>
      <c r="AU2" s="524" t="s">
        <v>29</v>
      </c>
      <c r="AV2" s="525"/>
      <c r="AW2" s="51" t="s">
        <v>18</v>
      </c>
      <c r="AX2" s="37" t="s">
        <v>19</v>
      </c>
      <c r="AY2" s="37" t="s">
        <v>20</v>
      </c>
      <c r="AZ2" s="37" t="s">
        <v>26</v>
      </c>
      <c r="BA2" s="9" t="s">
        <v>27</v>
      </c>
      <c r="BB2" s="9" t="s">
        <v>19</v>
      </c>
      <c r="BC2" s="37" t="s">
        <v>28</v>
      </c>
      <c r="BD2" s="38" t="s">
        <v>29</v>
      </c>
      <c r="BE2" s="52" t="s">
        <v>30</v>
      </c>
      <c r="BF2" s="52" t="s">
        <v>19</v>
      </c>
      <c r="BG2" s="53" t="s">
        <v>18</v>
      </c>
      <c r="BH2" s="524" t="s">
        <v>29</v>
      </c>
      <c r="BI2" s="525"/>
    </row>
    <row r="3" spans="1:61" s="5" customFormat="1">
      <c r="A3" s="302" t="str">
        <f>'1-συμβολαια'!A3</f>
        <v>1ο</v>
      </c>
      <c r="B3" s="385" t="str">
        <f>'1-συμβολαια'!C3</f>
        <v>δάνειο τοκοχρεωλητικό</v>
      </c>
      <c r="C3" s="360" t="str">
        <f>'4-πολλυπρ'!D3</f>
        <v>τραπεζα …??? [= …??? καβαλας</v>
      </c>
      <c r="D3" s="360" t="str">
        <f>'4-πολλυπρ'!I3</f>
        <v>219-43κ = …???</v>
      </c>
      <c r="E3" s="360"/>
      <c r="F3" s="386"/>
      <c r="G3" s="371"/>
      <c r="H3" s="371"/>
      <c r="I3" s="387"/>
      <c r="J3" s="387"/>
      <c r="K3" s="371"/>
      <c r="L3" s="371"/>
      <c r="M3" s="371"/>
      <c r="N3" s="371"/>
      <c r="O3" s="371">
        <f t="shared" ref="O3:O5" si="0">K3+L3</f>
        <v>0</v>
      </c>
      <c r="P3" s="360"/>
      <c r="Q3" s="360"/>
      <c r="R3" s="360"/>
      <c r="S3" s="388"/>
      <c r="T3" s="389"/>
      <c r="U3" s="366"/>
      <c r="V3" s="390" t="s">
        <v>399</v>
      </c>
      <c r="W3" s="366"/>
      <c r="X3" s="390" t="s">
        <v>9</v>
      </c>
      <c r="Y3" s="391"/>
      <c r="Z3" s="366"/>
      <c r="AA3" s="366"/>
      <c r="AB3" s="366"/>
      <c r="AC3" s="366"/>
      <c r="AD3" s="389"/>
      <c r="AE3" s="366"/>
      <c r="AF3" s="366"/>
      <c r="AG3" s="366"/>
      <c r="AH3" s="366"/>
      <c r="AI3" s="378"/>
      <c r="AJ3" s="378"/>
      <c r="AK3" s="378"/>
      <c r="AL3" s="366"/>
      <c r="AM3" s="366"/>
      <c r="AN3" s="366"/>
      <c r="AO3" s="390" t="s">
        <v>399</v>
      </c>
      <c r="AP3" s="366"/>
      <c r="AQ3" s="390" t="s">
        <v>9</v>
      </c>
      <c r="AR3" s="366"/>
      <c r="AS3" s="366"/>
      <c r="AT3" s="366"/>
      <c r="AU3" s="366"/>
      <c r="AV3" s="366"/>
      <c r="AW3" s="366"/>
      <c r="AX3" s="366"/>
      <c r="AY3" s="366"/>
      <c r="AZ3" s="366"/>
      <c r="BA3" s="366"/>
      <c r="BB3" s="366"/>
      <c r="BC3" s="366"/>
      <c r="BD3" s="366"/>
      <c r="BE3" s="366"/>
      <c r="BF3" s="366"/>
      <c r="BG3" s="389"/>
      <c r="BH3" s="366"/>
      <c r="BI3" s="366"/>
    </row>
    <row r="4" spans="1:61" s="5" customFormat="1">
      <c r="A4" s="302">
        <f>'1-συμβολαια'!A4</f>
        <v>0</v>
      </c>
      <c r="B4" s="385" t="str">
        <f>'1-συμβολαια'!C4</f>
        <v>υποθήκη</v>
      </c>
      <c r="C4" s="360" t="str">
        <f>'4-πολλυπρ'!D4</f>
        <v>τραπεζα …??? [= …??? καβαλας</v>
      </c>
      <c r="D4" s="360" t="str">
        <f>'4-πολλυπρ'!I4</f>
        <v>219-43κ = …???</v>
      </c>
      <c r="E4" s="360">
        <v>1</v>
      </c>
      <c r="F4" s="371">
        <f>E4*300</f>
        <v>300</v>
      </c>
      <c r="G4" s="371">
        <v>300</v>
      </c>
      <c r="H4" s="371">
        <f t="shared" ref="H4" si="1">F4+G4</f>
        <v>600</v>
      </c>
      <c r="I4" s="387" t="s">
        <v>157</v>
      </c>
      <c r="J4" s="387" t="s">
        <v>158</v>
      </c>
      <c r="K4" s="371">
        <v>500</v>
      </c>
      <c r="L4" s="371">
        <v>500</v>
      </c>
      <c r="M4" s="371">
        <v>80</v>
      </c>
      <c r="N4" s="371"/>
      <c r="O4" s="371">
        <f t="shared" si="0"/>
        <v>1000</v>
      </c>
      <c r="P4" s="360"/>
      <c r="Q4" s="360"/>
      <c r="R4" s="360"/>
      <c r="S4" s="388"/>
      <c r="T4" s="389"/>
      <c r="U4" s="366"/>
      <c r="V4" s="390" t="s">
        <v>399</v>
      </c>
      <c r="W4" s="366"/>
      <c r="X4" s="390" t="s">
        <v>9</v>
      </c>
      <c r="Y4" s="391"/>
      <c r="Z4" s="366"/>
      <c r="AA4" s="366"/>
      <c r="AB4" s="366"/>
      <c r="AC4" s="366"/>
      <c r="AD4" s="389"/>
      <c r="AE4" s="366"/>
      <c r="AF4" s="366"/>
      <c r="AG4" s="366"/>
      <c r="AH4" s="366"/>
      <c r="AI4" s="378"/>
      <c r="AJ4" s="378"/>
      <c r="AK4" s="378"/>
      <c r="AL4" s="366"/>
      <c r="AM4" s="366"/>
      <c r="AN4" s="366"/>
      <c r="AO4" s="390" t="s">
        <v>399</v>
      </c>
      <c r="AP4" s="366"/>
      <c r="AQ4" s="390" t="s">
        <v>9</v>
      </c>
      <c r="AR4" s="366"/>
      <c r="AS4" s="366"/>
      <c r="AT4" s="366"/>
      <c r="AU4" s="366"/>
      <c r="AV4" s="366"/>
      <c r="AW4" s="366"/>
      <c r="AX4" s="366"/>
      <c r="AY4" s="366"/>
      <c r="AZ4" s="366"/>
      <c r="BA4" s="366"/>
      <c r="BB4" s="366"/>
      <c r="BC4" s="366"/>
      <c r="BD4" s="366"/>
      <c r="BE4" s="366"/>
      <c r="BF4" s="366"/>
      <c r="BG4" s="389"/>
      <c r="BH4" s="366"/>
      <c r="BI4" s="366"/>
    </row>
    <row r="5" spans="1:61" s="5" customFormat="1">
      <c r="A5" s="302">
        <f>'1-συμβολαια'!A5</f>
        <v>0</v>
      </c>
      <c r="B5" s="385" t="str">
        <f>'1-συμβολαια'!C5</f>
        <v>δανείου ΤΟΚΟΙ</v>
      </c>
      <c r="C5" s="360" t="str">
        <f>'4-πολλυπρ'!D5</f>
        <v>τραπεζα …??? [= …??? καβαλας</v>
      </c>
      <c r="D5" s="360" t="str">
        <f>'4-πολλυπρ'!I5</f>
        <v>219-43κ = …???</v>
      </c>
      <c r="E5" s="360"/>
      <c r="F5" s="386"/>
      <c r="G5" s="371"/>
      <c r="H5" s="371"/>
      <c r="I5" s="387"/>
      <c r="J5" s="387"/>
      <c r="K5" s="371"/>
      <c r="L5" s="371"/>
      <c r="M5" s="371"/>
      <c r="N5" s="371"/>
      <c r="O5" s="371">
        <f t="shared" si="0"/>
        <v>0</v>
      </c>
      <c r="P5" s="360"/>
      <c r="Q5" s="360"/>
      <c r="R5" s="360"/>
      <c r="S5" s="388"/>
      <c r="T5" s="389"/>
      <c r="U5" s="366"/>
      <c r="V5" s="390" t="s">
        <v>399</v>
      </c>
      <c r="W5" s="366"/>
      <c r="X5" s="390" t="s">
        <v>9</v>
      </c>
      <c r="Y5" s="391"/>
      <c r="Z5" s="366"/>
      <c r="AA5" s="366"/>
      <c r="AB5" s="366"/>
      <c r="AC5" s="366"/>
      <c r="AD5" s="389"/>
      <c r="AE5" s="366"/>
      <c r="AF5" s="366"/>
      <c r="AG5" s="366"/>
      <c r="AH5" s="366"/>
      <c r="AI5" s="378"/>
      <c r="AJ5" s="378"/>
      <c r="AK5" s="378"/>
      <c r="AL5" s="366"/>
      <c r="AM5" s="366"/>
      <c r="AN5" s="366"/>
      <c r="AO5" s="390" t="s">
        <v>399</v>
      </c>
      <c r="AP5" s="366"/>
      <c r="AQ5" s="390" t="s">
        <v>9</v>
      </c>
      <c r="AR5" s="366"/>
      <c r="AS5" s="366"/>
      <c r="AT5" s="366"/>
      <c r="AU5" s="366"/>
      <c r="AV5" s="366"/>
      <c r="AW5" s="366"/>
      <c r="AX5" s="366"/>
      <c r="AY5" s="366"/>
      <c r="AZ5" s="366"/>
      <c r="BA5" s="366"/>
      <c r="BB5" s="366"/>
      <c r="BC5" s="366"/>
      <c r="BD5" s="366"/>
      <c r="BE5" s="366"/>
      <c r="BF5" s="366"/>
      <c r="BG5" s="389"/>
      <c r="BH5" s="366"/>
      <c r="BI5" s="366"/>
    </row>
    <row r="6" spans="1:61">
      <c r="A6" s="526" t="s">
        <v>35</v>
      </c>
      <c r="B6" s="527"/>
      <c r="C6" s="527"/>
      <c r="D6" s="528"/>
      <c r="E6" s="69">
        <f>SUM(E3:E5)</f>
        <v>1</v>
      </c>
      <c r="F6" s="69">
        <f>SUM(F3:F5)</f>
        <v>300</v>
      </c>
      <c r="G6" s="69">
        <f>SUM(G3:G5)</f>
        <v>300</v>
      </c>
      <c r="H6" s="69">
        <f>SUM(H3:H5)</f>
        <v>600</v>
      </c>
      <c r="I6" s="69"/>
      <c r="J6" s="69"/>
      <c r="K6" s="69">
        <f t="shared" ref="K6:R6" si="2">SUM(K3:K5)</f>
        <v>500</v>
      </c>
      <c r="L6" s="69">
        <f t="shared" si="2"/>
        <v>500</v>
      </c>
      <c r="M6" s="69">
        <f t="shared" si="2"/>
        <v>80</v>
      </c>
      <c r="N6" s="69">
        <f t="shared" si="2"/>
        <v>0</v>
      </c>
      <c r="O6" s="69">
        <f t="shared" si="2"/>
        <v>1000</v>
      </c>
      <c r="P6" s="64">
        <f t="shared" si="2"/>
        <v>0</v>
      </c>
      <c r="Q6" s="64">
        <f t="shared" si="2"/>
        <v>0</v>
      </c>
      <c r="R6" s="64">
        <f t="shared" si="2"/>
        <v>0</v>
      </c>
      <c r="S6" s="64"/>
      <c r="T6" s="140"/>
      <c r="U6" s="64">
        <f>SUM(U3:U5)</f>
        <v>0</v>
      </c>
      <c r="V6" s="64"/>
      <c r="W6" s="64">
        <f>SUM(W3:W5)</f>
        <v>0</v>
      </c>
      <c r="X6" s="64"/>
      <c r="Y6" s="64">
        <f>SUM(Y3:Y5)</f>
        <v>0</v>
      </c>
      <c r="Z6" s="64">
        <f>SUM(Z3:Z5)</f>
        <v>0</v>
      </c>
      <c r="AA6" s="64">
        <f>SUM(AA3:AA5)</f>
        <v>0</v>
      </c>
      <c r="AB6" s="64">
        <f>SUM(AB3:AB5)</f>
        <v>0</v>
      </c>
      <c r="AC6" s="64">
        <f>SUM(AC3:AC5)</f>
        <v>0</v>
      </c>
      <c r="AD6" s="140"/>
      <c r="AE6" s="64">
        <f t="shared" ref="AE6:AJ6" si="3">SUM(AE3:AE5)</f>
        <v>0</v>
      </c>
      <c r="AF6" s="64">
        <f t="shared" si="3"/>
        <v>0</v>
      </c>
      <c r="AG6" s="64">
        <f t="shared" si="3"/>
        <v>0</v>
      </c>
      <c r="AH6" s="64">
        <f t="shared" si="3"/>
        <v>0</v>
      </c>
      <c r="AI6" s="69">
        <f t="shared" si="3"/>
        <v>0</v>
      </c>
      <c r="AJ6" s="69">
        <f t="shared" si="3"/>
        <v>0</v>
      </c>
      <c r="AK6" s="69"/>
      <c r="AL6" s="64">
        <f>SUM(AL3:AL5)</f>
        <v>0</v>
      </c>
      <c r="AM6" s="64">
        <f>SUM(AM3:AM5)</f>
        <v>0</v>
      </c>
      <c r="AN6" s="64">
        <f>SUM(AN3:AN5)</f>
        <v>0</v>
      </c>
      <c r="AO6" s="64"/>
      <c r="AP6" s="64">
        <f t="shared" ref="AP6:BI6" si="4">SUM(AP3:AP5)</f>
        <v>0</v>
      </c>
      <c r="AQ6" s="64">
        <f t="shared" si="4"/>
        <v>0</v>
      </c>
      <c r="AR6" s="64">
        <f t="shared" si="4"/>
        <v>0</v>
      </c>
      <c r="AS6" s="64">
        <f t="shared" si="4"/>
        <v>0</v>
      </c>
      <c r="AT6" s="64">
        <f t="shared" si="4"/>
        <v>0</v>
      </c>
      <c r="AU6" s="64">
        <f t="shared" si="4"/>
        <v>0</v>
      </c>
      <c r="AV6" s="64">
        <f t="shared" si="4"/>
        <v>0</v>
      </c>
      <c r="AW6" s="64">
        <f t="shared" si="4"/>
        <v>0</v>
      </c>
      <c r="AX6" s="64">
        <f t="shared" si="4"/>
        <v>0</v>
      </c>
      <c r="AY6" s="64">
        <f t="shared" si="4"/>
        <v>0</v>
      </c>
      <c r="AZ6" s="64">
        <f t="shared" si="4"/>
        <v>0</v>
      </c>
      <c r="BA6" s="64">
        <f t="shared" si="4"/>
        <v>0</v>
      </c>
      <c r="BB6" s="64">
        <f t="shared" si="4"/>
        <v>0</v>
      </c>
      <c r="BC6" s="64">
        <f t="shared" si="4"/>
        <v>0</v>
      </c>
      <c r="BD6" s="64">
        <f t="shared" si="4"/>
        <v>0</v>
      </c>
      <c r="BE6" s="64">
        <f t="shared" si="4"/>
        <v>0</v>
      </c>
      <c r="BF6" s="64">
        <f t="shared" si="4"/>
        <v>0</v>
      </c>
      <c r="BG6" s="64">
        <f t="shared" si="4"/>
        <v>0</v>
      </c>
      <c r="BH6" s="64">
        <f t="shared" si="4"/>
        <v>0</v>
      </c>
      <c r="BI6" s="64">
        <f t="shared" si="4"/>
        <v>0</v>
      </c>
    </row>
    <row r="8" spans="1:61" ht="20.25">
      <c r="G8" s="143"/>
      <c r="H8" s="143"/>
      <c r="I8" s="143"/>
      <c r="J8" s="143"/>
      <c r="K8" s="354" t="s">
        <v>507</v>
      </c>
      <c r="L8" s="116"/>
      <c r="M8" s="116"/>
      <c r="N8" s="116"/>
      <c r="S8" s="189" t="s">
        <v>160</v>
      </c>
      <c r="Z8" s="2"/>
      <c r="AB8" s="116" t="s">
        <v>99</v>
      </c>
      <c r="AI8" s="234" t="s">
        <v>100</v>
      </c>
    </row>
    <row r="9" spans="1:61">
      <c r="F9" s="3"/>
      <c r="G9" s="3"/>
      <c r="H9" s="3"/>
      <c r="I9" s="165" t="s">
        <v>153</v>
      </c>
      <c r="J9" s="118"/>
      <c r="L9" s="143"/>
      <c r="M9" s="3"/>
      <c r="N9" s="3"/>
      <c r="O9" s="3"/>
      <c r="P9" s="165" t="s">
        <v>161</v>
      </c>
      <c r="S9" s="8"/>
    </row>
    <row r="10" spans="1:61">
      <c r="E10" s="117"/>
      <c r="F10" s="3"/>
      <c r="G10" s="3"/>
      <c r="H10" s="3"/>
      <c r="I10" s="118" t="s">
        <v>154</v>
      </c>
      <c r="J10" s="118"/>
      <c r="L10" s="3"/>
      <c r="M10" s="3"/>
      <c r="N10" s="3"/>
      <c r="O10" s="3"/>
      <c r="Q10" s="118" t="s">
        <v>162</v>
      </c>
      <c r="S10" s="8"/>
    </row>
    <row r="11" spans="1:61">
      <c r="I11" s="118"/>
      <c r="J11" s="165" t="s">
        <v>155</v>
      </c>
      <c r="M11" s="159" t="s">
        <v>411</v>
      </c>
      <c r="N11" s="159"/>
      <c r="S11" s="8"/>
    </row>
    <row r="12" spans="1:61">
      <c r="J12" s="118" t="s">
        <v>156</v>
      </c>
      <c r="S12" s="8"/>
    </row>
    <row r="13" spans="1:61">
      <c r="S13" s="8"/>
      <c r="T13" s="8"/>
      <c r="U13" s="8"/>
      <c r="V13" s="8"/>
    </row>
    <row r="14" spans="1:61">
      <c r="S14" s="8"/>
    </row>
    <row r="15" spans="1:61" ht="15.75">
      <c r="B15" s="318" t="s">
        <v>505</v>
      </c>
      <c r="S15" s="8"/>
    </row>
    <row r="16" spans="1:61">
      <c r="B16" s="137"/>
    </row>
    <row r="18" spans="16:20">
      <c r="P18" s="2"/>
      <c r="Q18" s="2"/>
      <c r="R18" s="2"/>
      <c r="S18" s="2"/>
      <c r="T18" s="141"/>
    </row>
  </sheetData>
  <mergeCells count="15">
    <mergeCell ref="A6:D6"/>
    <mergeCell ref="A1:D1"/>
    <mergeCell ref="AD1:AL1"/>
    <mergeCell ref="E1:Q1"/>
    <mergeCell ref="R1:R2"/>
    <mergeCell ref="AB2:AC2"/>
    <mergeCell ref="AK2:AL2"/>
    <mergeCell ref="I2:J2"/>
    <mergeCell ref="S1:S2"/>
    <mergeCell ref="AM1:AV1"/>
    <mergeCell ref="AW1:BD1"/>
    <mergeCell ref="BE1:BI1"/>
    <mergeCell ref="T1:AC1"/>
    <mergeCell ref="BH2:BI2"/>
    <mergeCell ref="AU2:AV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T14"/>
  <sheetViews>
    <sheetView workbookViewId="0">
      <pane ySplit="2" topLeftCell="A3" activePane="bottomLeft" state="frozen"/>
      <selection pane="bottomLeft" activeCell="B23" sqref="B23"/>
    </sheetView>
  </sheetViews>
  <sheetFormatPr defaultRowHeight="11.25"/>
  <cols>
    <col min="1" max="1" width="10.5703125" style="7" bestFit="1" customWidth="1"/>
    <col min="2" max="2" width="33.28515625" style="87" customWidth="1"/>
    <col min="3" max="4" width="5.7109375" style="3" bestFit="1" customWidth="1"/>
    <col min="5" max="5" width="9.42578125" style="2" bestFit="1" customWidth="1"/>
    <col min="6" max="7" width="6.42578125" style="2" customWidth="1"/>
    <col min="8" max="8" width="6.140625" style="2" customWidth="1"/>
    <col min="9" max="9" width="9.28515625" style="2" customWidth="1"/>
    <col min="10" max="10" width="9.85546875" style="2" customWidth="1"/>
    <col min="11" max="11" width="8.85546875" style="2" customWidth="1"/>
    <col min="12" max="12" width="7.85546875" style="2" customWidth="1"/>
    <col min="13" max="15" width="8.85546875" style="2" customWidth="1"/>
    <col min="16" max="16" width="12" style="2" customWidth="1"/>
    <col min="17" max="18" width="7.42578125" style="78" customWidth="1"/>
    <col min="19" max="19" width="11.42578125" style="78" bestFit="1" customWidth="1"/>
    <col min="20" max="20" width="13" style="78" customWidth="1"/>
    <col min="21" max="16384" width="9.140625" style="3"/>
  </cols>
  <sheetData>
    <row r="1" spans="1:20" s="4" customFormat="1" ht="15.75" customHeight="1">
      <c r="A1" s="543" t="s">
        <v>31</v>
      </c>
      <c r="B1" s="544"/>
      <c r="C1" s="544"/>
      <c r="D1" s="545"/>
      <c r="E1" s="546" t="s">
        <v>165</v>
      </c>
      <c r="F1" s="547"/>
      <c r="G1" s="547"/>
      <c r="H1" s="547"/>
      <c r="I1" s="538" t="s">
        <v>159</v>
      </c>
      <c r="J1" s="538"/>
      <c r="K1" s="538"/>
      <c r="L1" s="538"/>
      <c r="M1" s="538"/>
      <c r="N1" s="538"/>
      <c r="O1" s="538"/>
      <c r="P1" s="538"/>
      <c r="Q1" s="539" t="s">
        <v>29</v>
      </c>
      <c r="R1" s="540"/>
      <c r="S1" s="540"/>
      <c r="T1" s="540"/>
    </row>
    <row r="2" spans="1:20" s="4" customFormat="1" ht="23.25" thickBot="1">
      <c r="A2" s="9" t="s">
        <v>19</v>
      </c>
      <c r="B2" s="155" t="s">
        <v>0</v>
      </c>
      <c r="C2" s="51" t="s">
        <v>11</v>
      </c>
      <c r="D2" s="156" t="s">
        <v>12</v>
      </c>
      <c r="E2" s="37" t="s">
        <v>509</v>
      </c>
      <c r="F2" s="548" t="s">
        <v>29</v>
      </c>
      <c r="G2" s="549"/>
      <c r="H2" s="550"/>
      <c r="I2" s="37" t="s">
        <v>88</v>
      </c>
      <c r="J2" s="51" t="s">
        <v>89</v>
      </c>
      <c r="K2" s="51" t="s">
        <v>91</v>
      </c>
      <c r="L2" s="51" t="s">
        <v>234</v>
      </c>
      <c r="M2" s="51" t="s">
        <v>235</v>
      </c>
      <c r="N2" s="51" t="s">
        <v>236</v>
      </c>
      <c r="O2" s="51"/>
      <c r="P2" s="51" t="s">
        <v>47</v>
      </c>
      <c r="Q2" s="541"/>
      <c r="R2" s="542"/>
      <c r="S2" s="542"/>
      <c r="T2" s="542"/>
    </row>
    <row r="3" spans="1:20">
      <c r="A3" s="29" t="str">
        <f>'1-συμβολαια'!A3</f>
        <v>1ο</v>
      </c>
      <c r="B3" s="86" t="str">
        <f>'1-συμβολαια'!C3</f>
        <v>δάνειο τοκοχρεωλητικό</v>
      </c>
      <c r="C3" s="14" t="str">
        <f>'4-πολλυπρ'!D3</f>
        <v>τραπεζα …??? [= …??? καβαλας</v>
      </c>
      <c r="D3" s="14" t="str">
        <f>'4-πολλυπρ'!I3</f>
        <v>219-43κ = …???</v>
      </c>
      <c r="E3" s="19"/>
      <c r="F3" s="146"/>
      <c r="G3" s="146"/>
      <c r="H3" s="33"/>
      <c r="I3" s="19"/>
      <c r="J3" s="19"/>
      <c r="K3" s="240"/>
      <c r="L3" s="19"/>
      <c r="M3" s="19"/>
      <c r="N3" s="19"/>
      <c r="O3" s="19"/>
      <c r="P3" s="19">
        <f t="shared" ref="P3:P5" si="0">SUM(I3:O3)</f>
        <v>0</v>
      </c>
      <c r="Q3" s="132"/>
      <c r="R3" s="132"/>
      <c r="S3" s="157"/>
      <c r="T3" s="77"/>
    </row>
    <row r="4" spans="1:20">
      <c r="A4" s="29">
        <f>'1-συμβολαια'!A4</f>
        <v>0</v>
      </c>
      <c r="B4" s="86" t="str">
        <f>'1-συμβολαια'!C4</f>
        <v>υποθήκη</v>
      </c>
      <c r="C4" s="14" t="str">
        <f>'4-πολλυπρ'!D4</f>
        <v>τραπεζα …??? [= …??? καβαλας</v>
      </c>
      <c r="D4" s="14" t="str">
        <f>'4-πολλυπρ'!I4</f>
        <v>219-43κ = …???</v>
      </c>
      <c r="E4" s="19"/>
      <c r="F4" s="146"/>
      <c r="G4" s="146"/>
      <c r="H4" s="33"/>
      <c r="I4" s="19"/>
      <c r="J4" s="19"/>
      <c r="K4" s="240"/>
      <c r="L4" s="19"/>
      <c r="M4" s="19"/>
      <c r="N4" s="19"/>
      <c r="O4" s="19"/>
      <c r="P4" s="19">
        <f t="shared" si="0"/>
        <v>0</v>
      </c>
      <c r="Q4" s="132"/>
      <c r="R4" s="132"/>
      <c r="S4" s="157"/>
      <c r="T4" s="77"/>
    </row>
    <row r="5" spans="1:20">
      <c r="A5" s="29">
        <f>'1-συμβολαια'!A5</f>
        <v>0</v>
      </c>
      <c r="B5" s="86" t="str">
        <f>'1-συμβολαια'!C5</f>
        <v>δανείου ΤΟΚΟΙ</v>
      </c>
      <c r="C5" s="14" t="str">
        <f>'4-πολλυπρ'!D5</f>
        <v>τραπεζα …??? [= …??? καβαλας</v>
      </c>
      <c r="D5" s="14" t="str">
        <f>'4-πολλυπρ'!I5</f>
        <v>219-43κ = …???</v>
      </c>
      <c r="E5" s="19"/>
      <c r="F5" s="146"/>
      <c r="G5" s="146"/>
      <c r="H5" s="33"/>
      <c r="I5" s="19"/>
      <c r="J5" s="19"/>
      <c r="K5" s="240"/>
      <c r="L5" s="19"/>
      <c r="M5" s="19"/>
      <c r="N5" s="19"/>
      <c r="O5" s="19"/>
      <c r="P5" s="19">
        <f t="shared" si="0"/>
        <v>0</v>
      </c>
      <c r="Q5" s="132"/>
      <c r="R5" s="132"/>
      <c r="S5" s="157"/>
      <c r="T5" s="77"/>
    </row>
    <row r="6" spans="1:20">
      <c r="A6" s="526" t="s">
        <v>35</v>
      </c>
      <c r="B6" s="527"/>
      <c r="C6" s="527"/>
      <c r="D6" s="528"/>
      <c r="E6" s="69">
        <f>SUM(E3:E5)</f>
        <v>0</v>
      </c>
      <c r="F6" s="64"/>
      <c r="G6" s="64"/>
      <c r="H6" s="64"/>
      <c r="I6" s="69">
        <f t="shared" ref="I6:Q6" si="1">SUM(I3:I5)</f>
        <v>0</v>
      </c>
      <c r="J6" s="69">
        <f t="shared" si="1"/>
        <v>0</v>
      </c>
      <c r="K6" s="69">
        <f t="shared" si="1"/>
        <v>0</v>
      </c>
      <c r="L6" s="69">
        <f t="shared" si="1"/>
        <v>0</v>
      </c>
      <c r="M6" s="69">
        <f t="shared" si="1"/>
        <v>0</v>
      </c>
      <c r="N6" s="69">
        <f t="shared" si="1"/>
        <v>0</v>
      </c>
      <c r="O6" s="69">
        <f t="shared" si="1"/>
        <v>0</v>
      </c>
      <c r="P6" s="69">
        <f t="shared" si="1"/>
        <v>0</v>
      </c>
      <c r="Q6" s="79">
        <f t="shared" si="1"/>
        <v>0</v>
      </c>
      <c r="R6" s="147"/>
      <c r="S6" s="3"/>
      <c r="T6" s="3"/>
    </row>
    <row r="8" spans="1:20" ht="15.75" customHeight="1">
      <c r="I8" s="138" t="s">
        <v>501</v>
      </c>
      <c r="L8" s="138" t="s">
        <v>502</v>
      </c>
      <c r="R8" s="158"/>
      <c r="S8" s="83"/>
      <c r="T8" s="158"/>
    </row>
    <row r="9" spans="1:20">
      <c r="F9" s="165" t="s">
        <v>163</v>
      </c>
      <c r="G9" s="118"/>
      <c r="H9" s="78"/>
      <c r="L9" s="181" t="s">
        <v>203</v>
      </c>
      <c r="R9" s="2"/>
    </row>
    <row r="10" spans="1:20">
      <c r="F10" s="78"/>
      <c r="G10" s="118" t="s">
        <v>164</v>
      </c>
      <c r="M10" s="180" t="s">
        <v>204</v>
      </c>
      <c r="Q10" s="2"/>
      <c r="R10" s="2"/>
    </row>
    <row r="11" spans="1:20">
      <c r="N11" s="159" t="s">
        <v>205</v>
      </c>
      <c r="Q11" s="2"/>
      <c r="R11" s="2"/>
    </row>
    <row r="12" spans="1:20">
      <c r="Q12" s="2"/>
      <c r="R12" s="2"/>
    </row>
    <row r="13" spans="1:20">
      <c r="B13" s="136"/>
    </row>
    <row r="14" spans="1:20">
      <c r="B14" s="137"/>
    </row>
  </sheetData>
  <mergeCells count="6">
    <mergeCell ref="I1:P1"/>
    <mergeCell ref="Q1:T2"/>
    <mergeCell ref="A1:D1"/>
    <mergeCell ref="A6:D6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28"/>
  <sheetViews>
    <sheetView topLeftCell="P1" workbookViewId="0">
      <pane ySplit="2" topLeftCell="A3" activePane="bottomLeft" state="frozen"/>
      <selection pane="bottomLeft" activeCell="AE14" sqref="AE13:AG14"/>
    </sheetView>
  </sheetViews>
  <sheetFormatPr defaultRowHeight="11.25"/>
  <cols>
    <col min="1" max="1" width="9.42578125" style="7" bestFit="1" customWidth="1"/>
    <col min="2" max="2" width="16.85546875" style="3" bestFit="1" customWidth="1"/>
    <col min="3" max="3" width="12.5703125" style="3" customWidth="1"/>
    <col min="4" max="4" width="10.28515625" style="3" bestFit="1" customWidth="1"/>
    <col min="5" max="5" width="10" style="3" customWidth="1"/>
    <col min="6" max="12" width="9.140625" style="3"/>
    <col min="13" max="13" width="12.7109375" style="3" customWidth="1"/>
    <col min="14" max="14" width="10.5703125" style="3" customWidth="1"/>
    <col min="15" max="21" width="9.140625" style="3"/>
    <col min="22" max="22" width="13.140625" style="3" customWidth="1"/>
    <col min="23" max="23" width="12" style="3" customWidth="1"/>
    <col min="24" max="30" width="9.140625" style="3"/>
    <col min="31" max="31" width="10.28515625" style="3" bestFit="1" customWidth="1"/>
    <col min="32" max="32" width="9.28515625" style="3" bestFit="1" customWidth="1"/>
    <col min="33" max="33" width="10.28515625" style="3" bestFit="1" customWidth="1"/>
    <col min="34" max="34" width="11.85546875" style="3" customWidth="1"/>
    <col min="35" max="35" width="54.140625" style="3" bestFit="1" customWidth="1"/>
    <col min="36" max="16384" width="9.140625" style="3"/>
  </cols>
  <sheetData>
    <row r="1" spans="1:38" ht="15.75">
      <c r="A1" s="554" t="s">
        <v>326</v>
      </c>
      <c r="B1" s="555"/>
      <c r="C1" s="555"/>
      <c r="D1" s="555"/>
      <c r="E1" s="555"/>
      <c r="F1" s="555"/>
      <c r="G1" s="555"/>
      <c r="H1" s="555"/>
      <c r="I1" s="555"/>
      <c r="J1" s="555"/>
      <c r="K1" s="555"/>
      <c r="L1" s="555"/>
      <c r="M1" s="555"/>
      <c r="N1" s="555"/>
      <c r="O1" s="555"/>
      <c r="P1" s="555"/>
      <c r="Q1" s="555"/>
      <c r="R1" s="555"/>
      <c r="S1" s="555"/>
      <c r="T1" s="555"/>
      <c r="U1" s="555"/>
      <c r="V1" s="555"/>
      <c r="W1" s="555"/>
      <c r="X1" s="555"/>
      <c r="Y1" s="555"/>
      <c r="Z1" s="555"/>
      <c r="AA1" s="555"/>
      <c r="AB1" s="555"/>
      <c r="AC1" s="555"/>
      <c r="AD1" s="555"/>
      <c r="AE1" s="556" t="s">
        <v>47</v>
      </c>
      <c r="AF1" s="558" t="s">
        <v>9</v>
      </c>
      <c r="AG1" s="560" t="s">
        <v>33</v>
      </c>
      <c r="AH1" s="562" t="s">
        <v>336</v>
      </c>
      <c r="AI1" s="564" t="s">
        <v>84</v>
      </c>
      <c r="AJ1" s="565"/>
      <c r="AK1" s="565"/>
      <c r="AL1" s="566"/>
    </row>
    <row r="2" spans="1:38" ht="12" thickBot="1">
      <c r="A2" s="349"/>
      <c r="B2" s="207" t="s">
        <v>335</v>
      </c>
      <c r="C2" s="207" t="s">
        <v>85</v>
      </c>
      <c r="D2" s="208" t="s">
        <v>327</v>
      </c>
      <c r="E2" s="184" t="s">
        <v>31</v>
      </c>
      <c r="F2" s="184" t="s">
        <v>328</v>
      </c>
      <c r="G2" s="184" t="s">
        <v>329</v>
      </c>
      <c r="H2" s="184" t="s">
        <v>330</v>
      </c>
      <c r="I2" s="184" t="s">
        <v>331</v>
      </c>
      <c r="J2" s="184" t="s">
        <v>332</v>
      </c>
      <c r="K2" s="524" t="s">
        <v>29</v>
      </c>
      <c r="L2" s="525"/>
      <c r="M2" s="193" t="s">
        <v>333</v>
      </c>
      <c r="N2" s="193" t="s">
        <v>31</v>
      </c>
      <c r="O2" s="193" t="s">
        <v>328</v>
      </c>
      <c r="P2" s="193" t="s">
        <v>329</v>
      </c>
      <c r="Q2" s="193" t="s">
        <v>330</v>
      </c>
      <c r="R2" s="193" t="s">
        <v>331</v>
      </c>
      <c r="S2" s="193" t="s">
        <v>332</v>
      </c>
      <c r="T2" s="532" t="s">
        <v>29</v>
      </c>
      <c r="U2" s="533"/>
      <c r="V2" s="184" t="s">
        <v>334</v>
      </c>
      <c r="W2" s="184" t="s">
        <v>31</v>
      </c>
      <c r="X2" s="184" t="s">
        <v>328</v>
      </c>
      <c r="Y2" s="184" t="s">
        <v>329</v>
      </c>
      <c r="Z2" s="184" t="s">
        <v>330</v>
      </c>
      <c r="AA2" s="184" t="s">
        <v>331</v>
      </c>
      <c r="AB2" s="184" t="s">
        <v>332</v>
      </c>
      <c r="AC2" s="524" t="s">
        <v>29</v>
      </c>
      <c r="AD2" s="525"/>
      <c r="AE2" s="557"/>
      <c r="AF2" s="559"/>
      <c r="AG2" s="561"/>
      <c r="AH2" s="563"/>
      <c r="AI2" s="567"/>
      <c r="AJ2" s="568"/>
      <c r="AK2" s="568"/>
      <c r="AL2" s="569"/>
    </row>
    <row r="3" spans="1:38" s="5" customFormat="1">
      <c r="A3" s="416" t="str">
        <f>'1-συμβολαια'!A3</f>
        <v>1ο</v>
      </c>
      <c r="B3" s="366" t="str">
        <f>'1-συμβολαια'!C3</f>
        <v>δάνειο τοκοχρεωλητικό</v>
      </c>
      <c r="C3" s="392">
        <f>'1-συμβολαια'!D3</f>
        <v>2500000</v>
      </c>
      <c r="D3" s="392">
        <f t="shared" ref="D3:D5" si="0">C3*1.3%</f>
        <v>32500.000000000004</v>
      </c>
      <c r="E3" s="392"/>
      <c r="F3" s="392"/>
      <c r="G3" s="392"/>
      <c r="H3" s="392"/>
      <c r="I3" s="392"/>
      <c r="J3" s="392"/>
      <c r="K3" s="392"/>
      <c r="L3" s="392"/>
      <c r="M3" s="392"/>
      <c r="N3" s="392"/>
      <c r="O3" s="392"/>
      <c r="P3" s="392"/>
      <c r="Q3" s="392"/>
      <c r="R3" s="392"/>
      <c r="S3" s="392"/>
      <c r="T3" s="392"/>
      <c r="U3" s="392"/>
      <c r="V3" s="392"/>
      <c r="W3" s="392"/>
      <c r="X3" s="392"/>
      <c r="Y3" s="392"/>
      <c r="Z3" s="392"/>
      <c r="AA3" s="392"/>
      <c r="AB3" s="392"/>
      <c r="AC3" s="392"/>
      <c r="AD3" s="392"/>
      <c r="AE3" s="301">
        <f t="shared" ref="AE3:AE5" si="1">D3+M3+V3</f>
        <v>32500.000000000004</v>
      </c>
      <c r="AF3" s="301">
        <v>23231</v>
      </c>
      <c r="AG3" s="301">
        <f t="shared" ref="AG3:AG5" si="2">AE3-AF3</f>
        <v>9269.0000000000036</v>
      </c>
      <c r="AH3" s="366"/>
      <c r="AI3" s="366"/>
      <c r="AJ3" s="366"/>
      <c r="AK3" s="366"/>
      <c r="AL3" s="366"/>
    </row>
    <row r="4" spans="1:38" s="5" customFormat="1">
      <c r="A4" s="416">
        <f>'1-συμβολαια'!A4</f>
        <v>0</v>
      </c>
      <c r="B4" s="366" t="str">
        <f>'1-συμβολαια'!C4</f>
        <v>υποθήκη</v>
      </c>
      <c r="C4" s="392">
        <f>'1-συμβολαια'!D4</f>
        <v>2500000</v>
      </c>
      <c r="D4" s="392">
        <f t="shared" si="0"/>
        <v>32500.000000000004</v>
      </c>
      <c r="E4" s="392"/>
      <c r="F4" s="392"/>
      <c r="G4" s="392"/>
      <c r="H4" s="392"/>
      <c r="I4" s="392"/>
      <c r="J4" s="392"/>
      <c r="K4" s="392"/>
      <c r="L4" s="392"/>
      <c r="M4" s="392"/>
      <c r="N4" s="392"/>
      <c r="O4" s="392"/>
      <c r="P4" s="392"/>
      <c r="Q4" s="392"/>
      <c r="R4" s="392"/>
      <c r="S4" s="392"/>
      <c r="T4" s="392"/>
      <c r="U4" s="392"/>
      <c r="V4" s="392"/>
      <c r="W4" s="392"/>
      <c r="X4" s="392"/>
      <c r="Y4" s="392"/>
      <c r="Z4" s="392"/>
      <c r="AA4" s="392"/>
      <c r="AB4" s="392"/>
      <c r="AC4" s="392"/>
      <c r="AD4" s="392"/>
      <c r="AE4" s="301">
        <f t="shared" si="1"/>
        <v>32500.000000000004</v>
      </c>
      <c r="AF4" s="301">
        <f t="shared" ref="AF4:AF5" si="3">E4+N4+W4</f>
        <v>0</v>
      </c>
      <c r="AG4" s="301">
        <f t="shared" si="2"/>
        <v>32500.000000000004</v>
      </c>
      <c r="AH4" s="366"/>
      <c r="AI4" s="366"/>
      <c r="AJ4" s="366"/>
      <c r="AK4" s="366"/>
      <c r="AL4" s="366"/>
    </row>
    <row r="5" spans="1:38" s="5" customFormat="1">
      <c r="A5" s="416">
        <f>'1-συμβολαια'!A5</f>
        <v>0</v>
      </c>
      <c r="B5" s="366" t="str">
        <f>'1-συμβολαια'!C5</f>
        <v>δανείου ΤΟΚΟΙ</v>
      </c>
      <c r="C5" s="392">
        <f>'1-συμβολαια'!D5</f>
        <v>3661984</v>
      </c>
      <c r="D5" s="392">
        <f t="shared" si="0"/>
        <v>47605.792000000001</v>
      </c>
      <c r="E5" s="392"/>
      <c r="F5" s="392"/>
      <c r="G5" s="392"/>
      <c r="H5" s="392"/>
      <c r="I5" s="392"/>
      <c r="J5" s="392"/>
      <c r="K5" s="392"/>
      <c r="L5" s="392"/>
      <c r="M5" s="392"/>
      <c r="N5" s="392"/>
      <c r="O5" s="392"/>
      <c r="P5" s="392"/>
      <c r="Q5" s="392"/>
      <c r="R5" s="392"/>
      <c r="S5" s="392"/>
      <c r="T5" s="392"/>
      <c r="U5" s="392"/>
      <c r="V5" s="392"/>
      <c r="W5" s="392"/>
      <c r="X5" s="392"/>
      <c r="Y5" s="392"/>
      <c r="Z5" s="392"/>
      <c r="AA5" s="392"/>
      <c r="AB5" s="392"/>
      <c r="AC5" s="392"/>
      <c r="AD5" s="392"/>
      <c r="AE5" s="301">
        <f t="shared" si="1"/>
        <v>47605.792000000001</v>
      </c>
      <c r="AF5" s="301">
        <f t="shared" si="3"/>
        <v>0</v>
      </c>
      <c r="AG5" s="301">
        <f t="shared" si="2"/>
        <v>47605.792000000001</v>
      </c>
      <c r="AH5" s="366"/>
      <c r="AI5" s="366"/>
      <c r="AJ5" s="366"/>
      <c r="AK5" s="366"/>
      <c r="AL5" s="366"/>
    </row>
    <row r="6" spans="1:38">
      <c r="A6" s="551" t="str">
        <f>'1-συμβολαια'!A6</f>
        <v>σύνολο</v>
      </c>
      <c r="B6" s="552"/>
      <c r="C6" s="553"/>
      <c r="D6" s="298">
        <f>SUM(D3:D5)</f>
        <v>112605.79200000002</v>
      </c>
      <c r="E6" s="298"/>
      <c r="F6" s="298"/>
      <c r="G6" s="298"/>
      <c r="H6" s="298"/>
      <c r="I6" s="298"/>
      <c r="J6" s="298"/>
      <c r="K6" s="298"/>
      <c r="L6" s="298"/>
      <c r="M6" s="298">
        <f>SUM(M3:M5)</f>
        <v>0</v>
      </c>
      <c r="N6" s="298"/>
      <c r="O6" s="298"/>
      <c r="P6" s="298"/>
      <c r="Q6" s="298"/>
      <c r="R6" s="298"/>
      <c r="S6" s="298"/>
      <c r="T6" s="298"/>
      <c r="U6" s="298"/>
      <c r="V6" s="298">
        <f>SUM(V3:V5)</f>
        <v>0</v>
      </c>
      <c r="W6" s="298"/>
      <c r="X6" s="298"/>
      <c r="Y6" s="298"/>
      <c r="Z6" s="298"/>
      <c r="AA6" s="298"/>
      <c r="AB6" s="298"/>
      <c r="AC6" s="298"/>
      <c r="AD6" s="298"/>
      <c r="AE6" s="298">
        <f>SUM(AE3:AE5)</f>
        <v>112605.79200000002</v>
      </c>
      <c r="AF6" s="298">
        <f>SUM(AF3:AF5)</f>
        <v>23231</v>
      </c>
      <c r="AG6" s="298">
        <f>SUM(AG3:AG5)</f>
        <v>89374.792000000016</v>
      </c>
      <c r="AH6" s="298">
        <f>SUM(AH3:AH5)</f>
        <v>0</v>
      </c>
      <c r="AI6" s="298"/>
      <c r="AJ6" s="298"/>
      <c r="AK6" s="298"/>
      <c r="AL6" s="298"/>
    </row>
    <row r="8" spans="1:38">
      <c r="E8" s="2"/>
      <c r="F8" s="2"/>
      <c r="G8" s="2"/>
      <c r="H8" s="174" t="s">
        <v>337</v>
      </c>
      <c r="I8" s="2"/>
      <c r="J8" s="2"/>
      <c r="K8" s="2"/>
      <c r="L8" s="2"/>
      <c r="M8" s="2"/>
      <c r="N8" s="2"/>
      <c r="O8" s="2"/>
      <c r="P8" s="2"/>
      <c r="Q8" s="174" t="s">
        <v>337</v>
      </c>
      <c r="R8" s="2"/>
      <c r="S8" s="2"/>
      <c r="T8" s="2"/>
      <c r="U8" s="2"/>
      <c r="V8" s="2"/>
      <c r="W8" s="2"/>
      <c r="X8" s="2"/>
      <c r="Y8" s="2"/>
      <c r="Z8" s="174" t="s">
        <v>337</v>
      </c>
      <c r="AA8" s="2"/>
      <c r="AB8" s="2"/>
      <c r="AC8" s="2"/>
      <c r="AD8" s="2"/>
      <c r="AE8" s="2"/>
    </row>
    <row r="9" spans="1:38">
      <c r="E9" s="2"/>
      <c r="F9" s="209" t="s">
        <v>338</v>
      </c>
      <c r="G9" s="209"/>
      <c r="H9" s="209"/>
      <c r="I9" s="209"/>
      <c r="J9" s="209"/>
      <c r="K9" s="209"/>
      <c r="L9" s="209"/>
      <c r="M9" s="209"/>
      <c r="N9" s="209"/>
      <c r="O9" s="209" t="s">
        <v>338</v>
      </c>
      <c r="P9" s="2"/>
      <c r="Q9" s="2"/>
      <c r="R9" s="2"/>
      <c r="S9" s="2"/>
      <c r="T9" s="2"/>
      <c r="U9" s="2"/>
      <c r="V9" s="2"/>
      <c r="W9" s="2"/>
      <c r="X9" s="209" t="s">
        <v>338</v>
      </c>
      <c r="Y9" s="2"/>
      <c r="Z9" s="2"/>
      <c r="AA9" s="2"/>
      <c r="AB9" s="2"/>
      <c r="AC9" s="2"/>
      <c r="AD9" s="2"/>
      <c r="AE9" s="2"/>
    </row>
    <row r="10" spans="1:38">
      <c r="E10" s="2"/>
      <c r="F10" s="2"/>
      <c r="G10" s="2"/>
      <c r="H10" s="2"/>
      <c r="I10" s="4"/>
      <c r="J10" s="178" t="s">
        <v>339</v>
      </c>
      <c r="K10" s="174"/>
      <c r="L10" s="2"/>
      <c r="M10" s="2"/>
      <c r="N10" s="2"/>
      <c r="O10" s="2"/>
      <c r="P10" s="2"/>
      <c r="Q10" s="4"/>
      <c r="R10" s="178" t="s">
        <v>340</v>
      </c>
      <c r="S10" s="178"/>
      <c r="T10" s="178"/>
      <c r="U10" s="178"/>
      <c r="V10" s="4"/>
      <c r="W10" s="4"/>
      <c r="X10" s="4"/>
      <c r="Y10" s="4"/>
      <c r="Z10" s="4"/>
      <c r="AA10" s="178" t="s">
        <v>340</v>
      </c>
      <c r="AB10" s="178"/>
      <c r="AC10" s="178"/>
      <c r="AD10" s="174"/>
      <c r="AE10" s="2"/>
    </row>
    <row r="11" spans="1:38">
      <c r="E11" s="2"/>
      <c r="F11" s="2"/>
      <c r="G11" s="2"/>
      <c r="H11" s="2"/>
      <c r="I11" s="178" t="s">
        <v>340</v>
      </c>
      <c r="J11" s="4"/>
      <c r="K11" s="2"/>
      <c r="L11" s="2"/>
      <c r="M11" s="2"/>
      <c r="N11" s="2"/>
      <c r="O11" s="2"/>
      <c r="P11" s="2"/>
      <c r="Q11" s="4"/>
      <c r="R11" s="4"/>
      <c r="S11" s="178" t="s">
        <v>339</v>
      </c>
      <c r="T11" s="178"/>
      <c r="U11" s="4"/>
      <c r="V11" s="4"/>
      <c r="W11" s="4"/>
      <c r="X11" s="4"/>
      <c r="Y11" s="4"/>
      <c r="Z11" s="4"/>
      <c r="AA11" s="4"/>
      <c r="AB11" s="178" t="s">
        <v>339</v>
      </c>
      <c r="AC11" s="178"/>
      <c r="AD11" s="2"/>
      <c r="AE11" s="2"/>
    </row>
    <row r="12" spans="1:38">
      <c r="E12" s="2"/>
      <c r="F12" s="2"/>
      <c r="G12" s="2"/>
      <c r="H12" s="2"/>
      <c r="I12" s="4"/>
      <c r="J12" s="4"/>
      <c r="K12" s="2"/>
      <c r="L12" s="2"/>
      <c r="M12" s="2"/>
      <c r="N12" s="2"/>
      <c r="O12" s="2"/>
      <c r="P12" s="2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2"/>
      <c r="AE12" s="2"/>
    </row>
    <row r="13" spans="1:38">
      <c r="E13" s="210" t="s">
        <v>341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11" t="s">
        <v>342</v>
      </c>
      <c r="R13" s="2"/>
      <c r="S13" s="2"/>
      <c r="T13" s="2"/>
      <c r="U13" s="2"/>
      <c r="V13" s="2"/>
      <c r="W13" s="2"/>
      <c r="X13" s="2"/>
      <c r="Y13" s="2"/>
      <c r="Z13" s="212" t="s">
        <v>343</v>
      </c>
      <c r="AA13" s="2"/>
      <c r="AB13" s="2"/>
      <c r="AC13" s="2"/>
      <c r="AD13" s="2"/>
      <c r="AE13" s="2"/>
    </row>
    <row r="14" spans="1:38">
      <c r="E14" s="213" t="s">
        <v>344</v>
      </c>
      <c r="F14" s="2"/>
      <c r="G14" s="2"/>
      <c r="H14" s="2"/>
      <c r="I14" s="2"/>
      <c r="J14" s="2"/>
      <c r="K14" s="2"/>
      <c r="L14" s="2"/>
      <c r="M14" s="7"/>
      <c r="N14" s="2"/>
      <c r="O14" s="174"/>
      <c r="P14" s="174"/>
      <c r="Q14" s="174"/>
      <c r="R14" s="174"/>
      <c r="S14" s="214" t="s">
        <v>345</v>
      </c>
      <c r="T14" s="174"/>
      <c r="U14" s="174"/>
      <c r="V14" s="174"/>
      <c r="W14" s="2"/>
      <c r="X14" s="2"/>
      <c r="Y14" s="2"/>
      <c r="Z14" s="2"/>
      <c r="AA14" s="215" t="s">
        <v>346</v>
      </c>
      <c r="AB14" s="2"/>
      <c r="AC14" s="2"/>
      <c r="AD14" s="2"/>
      <c r="AE14" s="2"/>
      <c r="AF14" s="2"/>
      <c r="AG14" s="2"/>
    </row>
    <row r="15" spans="1:38">
      <c r="E15" s="2"/>
      <c r="F15" s="213" t="s">
        <v>347</v>
      </c>
      <c r="G15" s="2"/>
      <c r="H15" s="2"/>
      <c r="I15" s="2"/>
      <c r="J15" s="2"/>
      <c r="K15" s="2"/>
      <c r="L15" s="2"/>
      <c r="M15" s="7"/>
      <c r="N15" s="2"/>
      <c r="O15" s="2"/>
      <c r="P15" s="2"/>
      <c r="Q15" s="2"/>
      <c r="R15" s="2"/>
      <c r="S15" s="216" t="s">
        <v>348</v>
      </c>
      <c r="T15" s="2"/>
      <c r="U15" s="2"/>
      <c r="V15" s="2"/>
      <c r="W15" s="2"/>
      <c r="X15" s="2"/>
      <c r="Y15" s="2"/>
      <c r="Z15" s="2"/>
      <c r="AA15" s="2"/>
      <c r="AB15" s="216" t="s">
        <v>348</v>
      </c>
      <c r="AC15" s="2"/>
      <c r="AD15" s="2"/>
      <c r="AE15" s="2"/>
    </row>
    <row r="16" spans="1:38">
      <c r="E16" s="2"/>
      <c r="F16" s="2"/>
      <c r="G16" s="2"/>
      <c r="H16" s="2"/>
      <c r="I16" s="2"/>
      <c r="J16" s="2"/>
      <c r="K16" s="2"/>
      <c r="L16" s="2"/>
      <c r="M16" s="7"/>
      <c r="N16" s="2"/>
      <c r="O16" s="2"/>
      <c r="P16" s="174"/>
      <c r="Q16" s="174"/>
      <c r="R16" s="174"/>
      <c r="S16" s="174"/>
      <c r="T16" s="174"/>
      <c r="U16" s="174"/>
      <c r="V16" s="174"/>
      <c r="W16" s="174"/>
      <c r="X16" s="174"/>
      <c r="Y16" s="2"/>
      <c r="Z16" s="2"/>
      <c r="AA16" s="2"/>
      <c r="AB16" s="214" t="s">
        <v>345</v>
      </c>
      <c r="AC16" s="2"/>
      <c r="AD16" s="2"/>
      <c r="AE16" s="2"/>
    </row>
    <row r="17" spans="4:31">
      <c r="E17" s="2"/>
      <c r="F17" s="2"/>
      <c r="G17" s="2"/>
      <c r="H17" s="2"/>
      <c r="I17" s="2"/>
      <c r="J17" s="2"/>
      <c r="K17" s="2"/>
      <c r="L17" s="2"/>
      <c r="M17" s="7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</row>
    <row r="18" spans="4:31">
      <c r="D18" s="299"/>
      <c r="E18" s="7"/>
      <c r="F18" s="7"/>
      <c r="G18" s="7"/>
      <c r="H18" s="7"/>
      <c r="I18" s="7"/>
    </row>
    <row r="19" spans="4:31">
      <c r="D19" s="299"/>
      <c r="E19" s="7"/>
      <c r="F19" s="7"/>
      <c r="G19" s="7"/>
      <c r="H19" s="7"/>
      <c r="I19" s="7"/>
    </row>
    <row r="20" spans="4:31">
      <c r="D20" s="299"/>
      <c r="E20" s="7"/>
      <c r="F20" s="7"/>
      <c r="G20" s="7"/>
      <c r="H20" s="7"/>
      <c r="I20" s="7"/>
    </row>
    <row r="21" spans="4:31">
      <c r="D21" s="299"/>
      <c r="E21" s="7"/>
      <c r="F21" s="7"/>
      <c r="G21" s="7"/>
      <c r="H21" s="7"/>
      <c r="I21" s="7"/>
    </row>
    <row r="22" spans="4:31">
      <c r="D22" s="299"/>
      <c r="E22" s="7"/>
      <c r="F22" s="7"/>
      <c r="G22" s="7"/>
      <c r="H22" s="7"/>
      <c r="I22" s="7"/>
    </row>
    <row r="23" spans="4:31">
      <c r="D23" s="299"/>
      <c r="E23" s="7"/>
      <c r="F23" s="7"/>
      <c r="G23" s="7"/>
      <c r="H23" s="7"/>
      <c r="I23" s="7"/>
    </row>
    <row r="24" spans="4:31">
      <c r="D24" s="299"/>
      <c r="E24" s="7"/>
      <c r="F24" s="7"/>
      <c r="G24" s="7"/>
      <c r="H24" s="7"/>
      <c r="I24" s="7"/>
    </row>
    <row r="25" spans="4:31">
      <c r="D25" s="299"/>
      <c r="E25" s="7"/>
      <c r="F25" s="7"/>
      <c r="G25" s="7"/>
      <c r="H25" s="7"/>
      <c r="I25" s="7"/>
    </row>
    <row r="26" spans="4:31">
      <c r="D26" s="299"/>
      <c r="E26" s="7"/>
      <c r="F26" s="7"/>
      <c r="G26" s="7"/>
      <c r="H26" s="7"/>
      <c r="I26" s="7"/>
    </row>
    <row r="27" spans="4:31">
      <c r="D27" s="299"/>
      <c r="E27" s="7"/>
      <c r="F27" s="7"/>
      <c r="G27" s="7"/>
      <c r="H27" s="7"/>
      <c r="I27" s="7"/>
    </row>
    <row r="28" spans="4:31">
      <c r="D28" s="299"/>
      <c r="E28" s="7"/>
      <c r="F28" s="7"/>
      <c r="G28" s="7"/>
      <c r="H28" s="7"/>
      <c r="I28" s="7"/>
    </row>
  </sheetData>
  <mergeCells count="10">
    <mergeCell ref="AH1:AH2"/>
    <mergeCell ref="AI1:AL2"/>
    <mergeCell ref="K2:L2"/>
    <mergeCell ref="T2:U2"/>
    <mergeCell ref="AC2:AD2"/>
    <mergeCell ref="A6:C6"/>
    <mergeCell ref="A1:AD1"/>
    <mergeCell ref="AE1:AE2"/>
    <mergeCell ref="AF1:AF2"/>
    <mergeCell ref="AG1:AG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19</vt:i4>
      </vt:variant>
    </vt:vector>
  </HeadingPairs>
  <TitlesOfParts>
    <vt:vector size="19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2025-11-12T18:40:33Z</dcterms:modified>
</cp:coreProperties>
</file>