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BA3" i="24"/>
  <c r="AY3"/>
  <c r="Z3"/>
  <c r="V3"/>
  <c r="K3"/>
  <c r="U3" i="20"/>
  <c r="F3"/>
  <c r="F3" i="4"/>
  <c r="H10" i="16"/>
  <c r="K3" i="1"/>
  <c r="AQ11" i="5" l="1"/>
  <c r="X3" l="1"/>
  <c r="AC3" i="24"/>
  <c r="K2" i="25" l="1"/>
  <c r="P3" i="1" s="1"/>
  <c r="N3" s="1"/>
  <c r="G3" i="12"/>
  <c r="F3"/>
  <c r="L4" i="5" l="1"/>
  <c r="M4"/>
  <c r="N4"/>
  <c r="P4"/>
  <c r="Q4"/>
  <c r="R4"/>
  <c r="Z4" l="1"/>
  <c r="Q4" i="24" l="1"/>
  <c r="R4"/>
  <c r="S4"/>
  <c r="T4"/>
  <c r="U4"/>
  <c r="V4"/>
  <c r="W4"/>
  <c r="X4"/>
  <c r="Y4"/>
  <c r="Z4"/>
  <c r="B3" l="1"/>
  <c r="B3" i="20"/>
  <c r="B3" i="4"/>
  <c r="M4" i="1"/>
  <c r="AI4" i="5" l="1"/>
  <c r="AF4"/>
  <c r="M4" i="9"/>
  <c r="M25" i="1"/>
  <c r="L25"/>
  <c r="J25"/>
  <c r="I25"/>
  <c r="H25"/>
  <c r="H26" s="1"/>
  <c r="C3" i="26"/>
  <c r="B3"/>
  <c r="A3"/>
  <c r="V3" l="1"/>
  <c r="M3"/>
  <c r="N25" i="1"/>
  <c r="AE3" i="26" l="1"/>
  <c r="AG3" s="1"/>
  <c r="BQ4" i="24" l="1"/>
  <c r="BR4"/>
  <c r="BU4"/>
  <c r="BV4"/>
  <c r="BW4"/>
  <c r="BX4"/>
  <c r="BY4"/>
  <c r="AB4" i="5"/>
  <c r="AC4"/>
  <c r="BT3" i="24"/>
  <c r="AX3"/>
  <c r="AI3"/>
  <c r="G3"/>
  <c r="V3" i="20"/>
  <c r="Q4"/>
  <c r="R4"/>
  <c r="S4"/>
  <c r="T4"/>
  <c r="U4"/>
  <c r="O4" i="4"/>
  <c r="P3"/>
  <c r="AM3" i="16"/>
  <c r="AQ3" i="5" l="1"/>
  <c r="AQ4" l="1"/>
  <c r="AL3"/>
  <c r="AM3" l="1"/>
  <c r="E3"/>
  <c r="D3"/>
  <c r="C3"/>
  <c r="B3"/>
  <c r="A3"/>
  <c r="X4" l="1"/>
  <c r="W4"/>
  <c r="AL4"/>
  <c r="C3" i="28" l="1"/>
  <c r="B3"/>
  <c r="A3"/>
  <c r="S4" i="10"/>
  <c r="Q4" l="1"/>
  <c r="O4"/>
  <c r="L3" l="1"/>
  <c r="J3"/>
  <c r="H3"/>
  <c r="G3"/>
  <c r="E3"/>
  <c r="C3"/>
  <c r="A3"/>
  <c r="A3" i="22"/>
  <c r="A3" i="8"/>
  <c r="X4" i="9"/>
  <c r="W4"/>
  <c r="V4"/>
  <c r="U4"/>
  <c r="T4" l="1"/>
  <c r="S4"/>
  <c r="J4" l="1"/>
  <c r="I4"/>
  <c r="H4"/>
  <c r="G4"/>
  <c r="F4"/>
  <c r="E4"/>
  <c r="D3" l="1"/>
  <c r="C3"/>
  <c r="B3"/>
  <c r="A3"/>
  <c r="BS4" i="24" l="1"/>
  <c r="BP4"/>
  <c r="BO4"/>
  <c r="BN4"/>
  <c r="BM4"/>
  <c r="BL4"/>
  <c r="BK4"/>
  <c r="BJ4"/>
  <c r="BI4"/>
  <c r="BG4"/>
  <c r="BF4"/>
  <c r="BE4"/>
  <c r="BC4"/>
  <c r="BB4"/>
  <c r="BA4"/>
  <c r="AZ4"/>
  <c r="AY4"/>
  <c r="AW4"/>
  <c r="AV4"/>
  <c r="AU4"/>
  <c r="AT4"/>
  <c r="AS4"/>
  <c r="AR4"/>
  <c r="AQ4"/>
  <c r="AP4"/>
  <c r="AO4"/>
  <c r="AN4"/>
  <c r="AM4"/>
  <c r="AL4"/>
  <c r="AK4"/>
  <c r="AH4"/>
  <c r="AG4"/>
  <c r="AF4"/>
  <c r="AE4"/>
  <c r="AD4"/>
  <c r="AC4"/>
  <c r="AB4"/>
  <c r="AA4"/>
  <c r="P4" l="1"/>
  <c r="O4"/>
  <c r="N4"/>
  <c r="M4"/>
  <c r="L4"/>
  <c r="K4"/>
  <c r="AX4"/>
  <c r="BZ3"/>
  <c r="BH3"/>
  <c r="BD3"/>
  <c r="J3"/>
  <c r="H3"/>
  <c r="C3"/>
  <c r="A3"/>
  <c r="BZ4" l="1"/>
  <c r="BH4"/>
  <c r="AI4"/>
  <c r="BT4"/>
  <c r="BD4"/>
  <c r="C13" i="23"/>
  <c r="T4"/>
  <c r="S4"/>
  <c r="R4"/>
  <c r="Q4"/>
  <c r="P4"/>
  <c r="O4"/>
  <c r="N4"/>
  <c r="M4"/>
  <c r="L4"/>
  <c r="K4"/>
  <c r="J4"/>
  <c r="I4"/>
  <c r="B3" l="1"/>
  <c r="A3"/>
  <c r="L4" i="15"/>
  <c r="J4" l="1"/>
  <c r="I4"/>
  <c r="H4"/>
  <c r="G4"/>
  <c r="F4"/>
  <c r="E4"/>
  <c r="D4" l="1"/>
  <c r="L4" i="10" s="1"/>
  <c r="C3" i="15" l="1"/>
  <c r="B3"/>
  <c r="A3"/>
  <c r="K4" l="1"/>
  <c r="A4" i="27"/>
  <c r="F3" l="1"/>
  <c r="E3"/>
  <c r="D3"/>
  <c r="C3"/>
  <c r="B3"/>
  <c r="A3"/>
  <c r="AH4" i="26" l="1"/>
  <c r="A4"/>
  <c r="W4" i="20" l="1"/>
  <c r="P4"/>
  <c r="O4"/>
  <c r="M4"/>
  <c r="L4"/>
  <c r="K4"/>
  <c r="J4"/>
  <c r="F4"/>
  <c r="I3" i="24"/>
  <c r="E3" i="20"/>
  <c r="D3"/>
  <c r="C3"/>
  <c r="A3"/>
  <c r="BE4" i="4"/>
  <c r="BD4"/>
  <c r="BC4"/>
  <c r="BB4"/>
  <c r="BA4"/>
  <c r="AZ4"/>
  <c r="AY4"/>
  <c r="AX4"/>
  <c r="AW4"/>
  <c r="AV4"/>
  <c r="AU4"/>
  <c r="AT4"/>
  <c r="AS4"/>
  <c r="AR4"/>
  <c r="AQ4"/>
  <c r="AO4"/>
  <c r="AN4"/>
  <c r="AM4"/>
  <c r="AK4"/>
  <c r="AJ4"/>
  <c r="AD4"/>
  <c r="AC4"/>
  <c r="AB4"/>
  <c r="AA4"/>
  <c r="Z4"/>
  <c r="X4"/>
  <c r="V4"/>
  <c r="S4"/>
  <c r="R4"/>
  <c r="Q4"/>
  <c r="H4" i="24" s="1"/>
  <c r="N4" i="4"/>
  <c r="G4" i="24" s="1"/>
  <c r="M4" i="4"/>
  <c r="L4"/>
  <c r="H4"/>
  <c r="F4"/>
  <c r="F3" i="24"/>
  <c r="G3" i="4"/>
  <c r="E3"/>
  <c r="D3"/>
  <c r="C3"/>
  <c r="A3"/>
  <c r="AL4" i="16"/>
  <c r="AK4"/>
  <c r="AJ4"/>
  <c r="AI4"/>
  <c r="AH4"/>
  <c r="AF4"/>
  <c r="AE4"/>
  <c r="J4" i="24" l="1"/>
  <c r="P3" i="9"/>
  <c r="AF4" i="26"/>
  <c r="J3" i="5"/>
  <c r="V4" i="20"/>
  <c r="G4" i="4"/>
  <c r="P4"/>
  <c r="F4" i="24" s="1"/>
  <c r="I3" i="4"/>
  <c r="I4" s="1"/>
  <c r="AC4" i="16"/>
  <c r="I4" i="24" l="1"/>
  <c r="M4" i="26"/>
  <c r="AB4" i="16"/>
  <c r="AA4"/>
  <c r="W4"/>
  <c r="V4"/>
  <c r="U4"/>
  <c r="S4"/>
  <c r="R4"/>
  <c r="E3" l="1"/>
  <c r="I3" s="1"/>
  <c r="N3" s="1"/>
  <c r="D3"/>
  <c r="C3"/>
  <c r="B3"/>
  <c r="A3"/>
  <c r="E3" i="24" l="1"/>
  <c r="CB3" s="1"/>
  <c r="AM4" i="16"/>
  <c r="H3"/>
  <c r="E4" i="24" l="1"/>
  <c r="L3" i="16"/>
  <c r="J3"/>
  <c r="K3"/>
  <c r="B3" i="14"/>
  <c r="A3"/>
  <c r="Q3" i="9" l="1"/>
  <c r="CB4" i="24"/>
  <c r="O3" i="16"/>
  <c r="C3" i="12"/>
  <c r="B3"/>
  <c r="A3"/>
  <c r="F4" i="13"/>
  <c r="E4"/>
  <c r="D4"/>
  <c r="AN3" i="16" l="1"/>
  <c r="G4" i="12"/>
  <c r="F4"/>
  <c r="G3" i="5"/>
  <c r="Q4" i="9"/>
  <c r="Q3" i="16"/>
  <c r="R3" i="10" s="1"/>
  <c r="P3" s="1"/>
  <c r="M3" i="16"/>
  <c r="D3" i="24" l="1"/>
  <c r="CA3" l="1"/>
  <c r="R3" i="9" l="1"/>
  <c r="N3" i="13" l="1"/>
  <c r="J3"/>
  <c r="C3"/>
  <c r="B3"/>
  <c r="A3"/>
  <c r="H3" i="27" l="1"/>
  <c r="J4" i="13"/>
  <c r="N4"/>
  <c r="P3" i="14"/>
  <c r="I3" i="13"/>
  <c r="V3" i="27" s="1"/>
  <c r="H3" i="13"/>
  <c r="L3" s="1"/>
  <c r="J3" i="25"/>
  <c r="I3"/>
  <c r="H3"/>
  <c r="G3"/>
  <c r="F3"/>
  <c r="E3"/>
  <c r="D3"/>
  <c r="A3"/>
  <c r="C2"/>
  <c r="B2"/>
  <c r="A2"/>
  <c r="K4" i="1"/>
  <c r="K3" i="25" l="1"/>
  <c r="P4" i="14"/>
  <c r="G3" i="27"/>
  <c r="K3" i="13"/>
  <c r="J3" i="27"/>
  <c r="X3"/>
  <c r="W3" l="1"/>
  <c r="I3"/>
  <c r="O3" i="13"/>
  <c r="L3" i="9" l="1"/>
  <c r="O3" s="1"/>
  <c r="M3" i="13"/>
  <c r="F3" i="5" l="1"/>
  <c r="J3" i="1" l="1"/>
  <c r="I3"/>
  <c r="H3" s="1"/>
  <c r="G3"/>
  <c r="F3" s="1"/>
  <c r="E3" s="1"/>
  <c r="N4" l="1"/>
  <c r="J4"/>
  <c r="I4"/>
  <c r="L3"/>
  <c r="AJ3" i="5" s="1"/>
  <c r="K3" i="9"/>
  <c r="O3" i="1" l="1"/>
  <c r="N3" i="9" s="1"/>
  <c r="S3" i="5" s="1"/>
  <c r="AN3" l="1"/>
  <c r="AK3"/>
  <c r="D4" i="23"/>
  <c r="H3" i="5"/>
  <c r="U3"/>
  <c r="H4" i="27"/>
  <c r="K3" i="5"/>
  <c r="AD3" l="1"/>
  <c r="K4" i="9"/>
  <c r="I3" i="5"/>
  <c r="D4" i="26"/>
  <c r="H4" i="16"/>
  <c r="J4"/>
  <c r="K4"/>
  <c r="N4"/>
  <c r="P4"/>
  <c r="I4"/>
  <c r="L4"/>
  <c r="G4" i="1"/>
  <c r="G4" i="13"/>
  <c r="AO3" i="5"/>
  <c r="V4" i="26"/>
  <c r="F4" i="1"/>
  <c r="E4" i="27"/>
  <c r="AM4" i="5"/>
  <c r="G4"/>
  <c r="T3"/>
  <c r="V3"/>
  <c r="AA3" l="1"/>
  <c r="AE11"/>
  <c r="AH11" s="1"/>
  <c r="AD4" i="16"/>
  <c r="D4" i="27"/>
  <c r="H4" i="13"/>
  <c r="O4" i="16"/>
  <c r="T4"/>
  <c r="I4" i="13"/>
  <c r="AG4" i="26"/>
  <c r="F4" i="27"/>
  <c r="AE4" i="26"/>
  <c r="AE3" i="5"/>
  <c r="G4" i="27" l="1"/>
  <c r="K4" i="13"/>
  <c r="L4"/>
  <c r="P4" i="9"/>
  <c r="I4" i="27" l="1"/>
  <c r="J4"/>
  <c r="AN4" i="16"/>
  <c r="O4" i="13"/>
  <c r="M4" i="16"/>
  <c r="H4" i="1" s="1"/>
  <c r="Q4" i="16"/>
  <c r="P4" i="10"/>
  <c r="M4" i="13"/>
  <c r="K4" i="5"/>
  <c r="J4"/>
  <c r="R4" i="10" l="1"/>
  <c r="D4" i="24"/>
  <c r="CA4"/>
  <c r="E4" i="1"/>
  <c r="O4" i="9"/>
  <c r="L4"/>
  <c r="O4" i="1" l="1"/>
  <c r="L4"/>
  <c r="E4" i="23"/>
  <c r="F4" i="5"/>
  <c r="H4"/>
  <c r="R4" i="9"/>
  <c r="AN4" i="5" l="1"/>
  <c r="AK4"/>
  <c r="I4"/>
  <c r="C4" i="23"/>
  <c r="AJ4" i="5"/>
  <c r="N4" i="9"/>
  <c r="V4" i="5"/>
  <c r="U4"/>
  <c r="AH4" l="1"/>
  <c r="T4"/>
  <c r="S4"/>
  <c r="AO4" l="1"/>
  <c r="AA4"/>
  <c r="AG4"/>
  <c r="AE4"/>
  <c r="AD4"/>
</calcChain>
</file>

<file path=xl/sharedStrings.xml><?xml version="1.0" encoding="utf-8"?>
<sst xmlns="http://schemas.openxmlformats.org/spreadsheetml/2006/main" count="890" uniqueCount="557">
  <si>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</si>
  <si>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</si>
  <si>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</si>
  <si>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</si>
  <si>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</si>
  <si>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</si>
  <si>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</si>
  <si>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</si>
  <si>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</si>
  <si>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</si>
  <si>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</si>
  <si>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</si>
  <si>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</si>
  <si>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</si>
  <si>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</si>
  <si>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</si>
  <si>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</si>
  <si>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</si>
  <si>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</si>
  <si>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</si>
  <si>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</si>
  <si>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</si>
  <si>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</si>
  <si>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</si>
  <si>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</si>
  <si>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</si>
  <si>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</si>
  <si>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</si>
  <si>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</si>
  <si>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</si>
  <si>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</si>
  <si>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</si>
  <si>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</si>
  <si>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</si>
  <si>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</si>
  <si>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</si>
  <si>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</si>
  <si>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</si>
  <si>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</si>
  <si>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</si>
  <si>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</si>
  <si>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</si>
  <si>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</si>
  <si>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</si>
  <si>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</si>
  <si>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</si>
  <si>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</si>
  <si>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</si>
  <si>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</si>
  <si>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</si>
  <si>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</si>
  <si>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</si>
  <si>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</si>
  <si>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</si>
  <si>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</si>
  <si>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</si>
  <si>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</si>
  <si>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</si>
  <si>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</si>
  <si>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</si>
  <si>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</si>
  <si>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</si>
  <si>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</si>
  <si>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</si>
  <si>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</si>
  <si>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</si>
  <si>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</si>
  <si>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</si>
  <si>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</si>
  <si>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</si>
  <si>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</si>
  <si>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</si>
  <si>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</si>
  <si>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</si>
  <si>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</si>
  <si>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</si>
  <si>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</si>
  <si>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</si>
  <si>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</si>
  <si>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</si>
  <si>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</si>
  <si>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</si>
  <si>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</si>
  <si>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</si>
  <si>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</si>
  <si>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</si>
  <si>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</si>
  <si>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</si>
  <si>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</si>
  <si>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</si>
  <si>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</si>
  <si>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</si>
  <si>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</si>
  <si>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</si>
  <si>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</si>
  <si>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</si>
  <si>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</si>
  <si>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</si>
  <si>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</si>
  <si>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</si>
  <si>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</si>
  <si>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</si>
  <si>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</si>
  <si>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</si>
  <si>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</si>
  <si>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</si>
  <si>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</si>
  <si>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</si>
  <si>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</si>
  <si>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</si>
  <si>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</si>
  <si>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</si>
  <si>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</si>
  <si>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</si>
  <si>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</si>
  <si>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</si>
  <si>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</si>
  <si>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</si>
  <si>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</si>
  <si>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</si>
  <si>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</si>
  <si>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</si>
  <si>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</si>
  <si>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</si>
  <si>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</si>
  <si>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</si>
  <si>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</si>
  <si>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</si>
  <si>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</si>
  <si>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</si>
  <si>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</si>
  <si>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</si>
  <si>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διαθήκη</t>
  </si>
  <si>
    <t>κληρονομιάςΑποδοχή</t>
  </si>
  <si>
    <t>οριζόντιος</t>
  </si>
  <si>
    <t>*2β*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</si>
  <si>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</si>
  <si>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</si>
  <si>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</si>
  <si>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</si>
  <si>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</si>
  <si>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</si>
  <si>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</si>
  <si>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</si>
  <si>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</si>
  <si>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</si>
  <si>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</si>
  <si>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</si>
  <si>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</si>
  <si>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</si>
  <si>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</si>
  <si>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</si>
  <si>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</si>
  <si>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</si>
  <si>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</si>
  <si>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</si>
  <si>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</si>
  <si>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</si>
  <si>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</si>
  <si>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</si>
  <si>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</si>
  <si>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</si>
  <si>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</si>
  <si>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</si>
  <si>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</si>
  <si>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</si>
  <si>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</si>
  <si>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</si>
  <si>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</si>
  <si>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</si>
  <si>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</si>
  <si>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</si>
  <si>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</si>
  <si>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</si>
  <si>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</si>
  <si>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</si>
  <si>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</si>
  <si>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</si>
  <si>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</si>
  <si>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</si>
  <si>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</si>
  <si>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</si>
  <si>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</si>
  <si>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</si>
  <si>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</si>
  <si>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</si>
  <si>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</si>
  <si>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</si>
  <si>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</si>
  <si>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</si>
  <si>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</si>
  <si>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</si>
  <si>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</si>
  <si>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</si>
  <si>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</si>
  <si>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</si>
  <si>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</si>
  <si>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</si>
  <si>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</si>
  <si>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</si>
  <si>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</si>
  <si>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</si>
  <si>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</si>
  <si>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</si>
  <si>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</si>
  <si>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</si>
  <si>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</si>
  <si>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</si>
  <si>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</si>
  <si>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</si>
  <si>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</si>
  <si>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</si>
  <si>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</si>
  <si>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</si>
  <si>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</si>
  <si>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</si>
  <si>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</si>
  <si>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</si>
  <si>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</si>
  <si>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</si>
  <si>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</si>
  <si>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</si>
  <si>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</si>
  <si>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</si>
  <si>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</si>
  <si>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</si>
  <si>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</si>
  <si>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</si>
  <si>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</si>
  <si>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</si>
  <si>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</si>
  <si>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</si>
  <si>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</si>
  <si>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</si>
  <si>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</si>
  <si>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</si>
  <si>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</si>
  <si>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</si>
  <si>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</si>
  <si>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</si>
  <si>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</si>
  <si>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</si>
  <si>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</si>
  <si>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</si>
  <si>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</si>
  <si>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</si>
  <si>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</si>
  <si>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</si>
  <si>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</si>
  <si>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</si>
  <si>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</si>
  <si>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</si>
  <si>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</si>
  <si>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</si>
  <si>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</si>
  <si>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</si>
  <si>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</si>
  <si>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</si>
  <si>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</si>
  <si>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</si>
  <si>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</si>
  <si>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</si>
  <si>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</si>
  <si>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</si>
  <si>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</si>
  <si>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</si>
  <si>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</si>
  <si>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</si>
  <si>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</si>
  <si>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</si>
  <si>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</si>
  <si>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</si>
  <si>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</si>
  <si>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</si>
  <si>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</si>
  <si>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</si>
  <si>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</si>
  <si>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</si>
  <si>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</si>
  <si>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</si>
  <si>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</si>
  <si>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</si>
  <si>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</si>
  <si>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</si>
  <si>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</si>
  <si>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</si>
  <si>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</si>
  <si>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</si>
  <si>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</si>
  <si>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</si>
  <si>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</si>
  <si>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</si>
  <si>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</si>
  <si>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</si>
  <si>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</si>
  <si>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</si>
  <si>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</si>
  <si>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</si>
  <si>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</si>
  <si>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</si>
  <si>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</si>
  <si>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</si>
  <si>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</si>
  <si>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</si>
  <si>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</si>
  <si>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</si>
  <si>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</si>
  <si>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</si>
  <si>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</si>
  <si>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</si>
  <si>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</si>
  <si>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</si>
  <si>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</si>
  <si>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</si>
  <si>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</si>
  <si>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</si>
  <si>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</si>
  <si>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</si>
  <si>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</si>
  <si>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</si>
  <si>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</si>
  <si>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</si>
  <si>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</si>
  <si>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</si>
  <si>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</si>
  <si>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</si>
  <si>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</si>
  <si>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</si>
  <si>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</si>
  <si>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</si>
  <si>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</si>
  <si>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</si>
  <si>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</si>
  <si>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</si>
  <si>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</si>
  <si>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</si>
  <si>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</si>
  <si>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</si>
  <si>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</si>
  <si>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</si>
  <si>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</si>
  <si>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</si>
  <si>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</si>
  <si>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</si>
  <si>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</si>
  <si>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</si>
  <si>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</si>
  <si>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</si>
  <si>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</si>
  <si>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</si>
  <si>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</si>
  <si>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</si>
  <si>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</si>
  <si>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</si>
  <si>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</si>
  <si>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</si>
  <si>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</si>
  <si>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</si>
  <si>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</si>
  <si>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</si>
  <si>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</si>
  <si>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</si>
  <si>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</si>
  <si>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</si>
  <si>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</si>
  <si>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</si>
  <si>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</si>
  <si>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</si>
  <si>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</si>
  <si>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</si>
  <si>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</si>
  <si>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</si>
  <si>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</si>
  <si>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</si>
  <si>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</si>
  <si>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</si>
  <si>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</si>
  <si>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</si>
  <si>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</si>
  <si>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</si>
  <si>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</si>
  <si>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</si>
  <si>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</si>
  <si>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</si>
  <si>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</si>
  <si>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</si>
  <si>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</si>
  <si>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</si>
  <si>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</si>
  <si>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</si>
  <si>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</si>
  <si>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</si>
  <si>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</si>
  <si>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</si>
  <si>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</si>
  <si>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</si>
  <si>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</si>
  <si>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</si>
  <si>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</si>
  <si>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</si>
  <si>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</si>
  <si>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</si>
  <si>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</si>
  <si>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</si>
  <si>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</si>
  <si>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</si>
  <si>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</si>
  <si>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</si>
  <si>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</si>
  <si>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</si>
  <si>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</si>
  <si>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</si>
  <si>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</si>
  <si>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</si>
  <si>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</si>
  <si>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</si>
  <si>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</si>
  <si>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</si>
  <si>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</si>
  <si>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</si>
  <si>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</si>
  <si>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</si>
  <si>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</si>
  <si>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</si>
  <si>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</si>
  <si>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</si>
  <si>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</si>
  <si>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</si>
  <si>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</si>
  <si>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</si>
  <si>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</si>
  <si>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</si>
  <si>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</si>
  <si>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</si>
  <si>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</si>
  <si>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</si>
  <si>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</si>
  <si>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</si>
  <si>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</si>
  <si>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</si>
  <si>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</si>
  <si>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</si>
  <si>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</si>
  <si>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</si>
  <si>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</si>
  <si>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</si>
  <si>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</si>
  <si>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</si>
  <si>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</si>
  <si>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</si>
  <si>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</si>
  <si>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</si>
  <si>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</si>
  <si>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</si>
  <si>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</si>
  <si>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</si>
  <si>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</si>
  <si>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</si>
  <si>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</si>
  <si>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</si>
  <si>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</si>
  <si>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</si>
  <si>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</si>
  <si>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</si>
  <si>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</si>
  <si>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</si>
  <si>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</si>
  <si>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</si>
  <si>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</si>
  <si>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</si>
  <si>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</si>
  <si>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</si>
  <si>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</si>
  <si>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</si>
  <si>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</si>
  <si>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</si>
  <si>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</si>
  <si>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</si>
  <si>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</si>
  <si>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</si>
  <si>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</si>
  <si>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</si>
  <si>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</si>
  <si>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</si>
  <si>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</si>
  <si>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</si>
  <si>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</si>
  <si>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</si>
  <si>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</si>
  <si>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</si>
  <si>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</si>
  <si>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</si>
  <si>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</si>
  <si>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</si>
  <si>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</si>
  <si>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</si>
  <si>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</si>
  <si>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</si>
  <si>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</si>
  <si>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</si>
  <si>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</si>
  <si>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</si>
  <si>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</si>
  <si>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</si>
  <si>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</si>
  <si>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</si>
  <si>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</si>
  <si>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</si>
  <si>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</si>
  <si>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</si>
  <si>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</si>
  <si>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</si>
  <si>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</si>
  <si>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αναλογικαΔικ</t>
  </si>
  <si>
    <t>συνταξη</t>
  </si>
  <si>
    <t>μεταγραφη</t>
  </si>
  <si>
    <t>αποΔικαιωματα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</si>
  <si>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</si>
  <si>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</si>
  <si>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</si>
  <si>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</si>
  <si>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</si>
  <si>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</si>
  <si>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</si>
  <si>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</si>
  <si>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</si>
  <si>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</si>
  <si>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</si>
  <si>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</si>
  <si>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</si>
  <si>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</si>
  <si>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τελη</t>
  </si>
  <si>
    <t>φ2</t>
  </si>
  <si>
    <t>71η</t>
  </si>
  <si>
    <t>71θ</t>
  </si>
  <si>
    <t>71ι</t>
  </si>
  <si>
    <t>**71η** = δήμος = πίνακας πράξης εφαρμογής</t>
  </si>
  <si>
    <t>**71θ** = δήμος = περί παλαιότητας οικήματος</t>
  </si>
  <si>
    <t>71ι = δήμος = δόμησης ΟΡΟΙ</t>
  </si>
  <si>
    <t>72ε = Δ.Ο.Υ. = ΑΦΜ</t>
  </si>
  <si>
    <t>72ε</t>
  </si>
  <si>
    <t>73β</t>
  </si>
  <si>
    <t>73β = Νομαρχία = τοπογραφική</t>
  </si>
  <si>
    <t>ζημία</t>
  </si>
  <si>
    <t>καθεστώς ΤΟΓΚΑΣ</t>
  </si>
  <si>
    <t>καθεστώς πληρωμής από ΑΓΑΠΕ</t>
  </si>
  <si>
    <t>καθεστώς</t>
  </si>
  <si>
    <t>έπρεπεΒασειΑΓΑΠΕ</t>
  </si>
  <si>
    <t>ΔΕΝ έχω</t>
  </si>
  <si>
    <t>αν ΌΧΙ σε καθεστώς ΤΟΓΚΑΣ</t>
  </si>
  <si>
    <t>πληρεξ</t>
  </si>
  <si>
    <t>οι 2</t>
  </si>
  <si>
    <t>μαντεψιά</t>
  </si>
  <si>
    <t>ημερ</t>
  </si>
  <si>
    <t>;;;???</t>
  </si>
  <si>
    <t>1ο</t>
  </si>
  <si>
    <t>κληρονομιάς ΑΠΟΔΟΧΗ [από 1/2 στο 1/7 αγροτεμαχίου Λιμενάρια -'';;;????'' 11.307μ2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</si>
</sst>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7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33" fillId="3" borderId="0" xfId="1" applyNumberFormat="1" applyFont="1" applyFill="1"/>
    <xf numFmtId="164" fontId="20" fillId="0" borderId="0" xfId="0" applyNumberFormat="1" applyFont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8" fillId="0" borderId="14" xfId="1" applyNumberFormat="1" applyFont="1" applyFill="1" applyBorder="1" applyAlignment="1"/>
    <xf numFmtId="0" fontId="20" fillId="6" borderId="28" xfId="0" applyFont="1" applyFill="1" applyBorder="1" applyAlignment="1">
      <alignment horizontal="center"/>
    </xf>
    <xf numFmtId="164" fontId="20" fillId="4" borderId="0" xfId="1" applyNumberFormat="1" applyFont="1" applyFill="1"/>
    <xf numFmtId="164" fontId="20" fillId="0" borderId="1" xfId="0" applyNumberFormat="1" applyFont="1" applyFill="1" applyBorder="1"/>
    <xf numFmtId="43" fontId="41" fillId="0" borderId="0" xfId="1" applyFont="1" applyAlignment="1">
      <alignment horizontal="right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164" fontId="17" fillId="0" borderId="13" xfId="1" applyNumberFormat="1" applyFont="1" applyFill="1" applyBorder="1"/>
    <xf numFmtId="164" fontId="41" fillId="0" borderId="13" xfId="1" applyNumberFormat="1" applyFont="1" applyFill="1" applyBorder="1"/>
    <xf numFmtId="0" fontId="41" fillId="0" borderId="19" xfId="0" applyFont="1" applyFill="1" applyBorder="1" applyAlignment="1">
      <alignment horizontal="center" wrapText="1"/>
    </xf>
    <xf numFmtId="164" fontId="20" fillId="3" borderId="0" xfId="1" applyNumberFormat="1" applyFont="1" applyFill="1"/>
    <xf numFmtId="164" fontId="22" fillId="0" borderId="18" xfId="1" applyNumberFormat="1" applyFont="1" applyFill="1" applyBorder="1" applyAlignment="1">
      <alignment horizontal="center" vertical="center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164" fontId="32" fillId="0" borderId="1" xfId="1" applyNumberFormat="1" applyFont="1" applyFill="1" applyBorder="1" applyAlignment="1">
      <alignment wrapText="1"/>
    </xf>
    <xf numFmtId="14" fontId="32" fillId="0" borderId="1" xfId="1" applyNumberFormat="1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4" fontId="22" fillId="0" borderId="1" xfId="1" applyNumberFormat="1" applyFont="1" applyFill="1" applyBorder="1" applyAlignment="1">
      <alignment horizontal="center" vertical="center"/>
    </xf>
    <xf numFmtId="43" fontId="17" fillId="0" borderId="0" xfId="1" applyFont="1" applyFill="1"/>
    <xf numFmtId="14" fontId="41" fillId="0" borderId="0" xfId="1" applyNumberFormat="1" applyFont="1" applyFill="1" applyBorder="1"/>
    <xf numFmtId="43" fontId="19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164" fontId="19" fillId="9" borderId="14" xfId="1" applyNumberFormat="1" applyFont="1" applyFill="1" applyBorder="1"/>
    <xf numFmtId="43" fontId="19" fillId="9" borderId="14" xfId="1" applyFont="1" applyFill="1" applyBorder="1"/>
    <xf numFmtId="164" fontId="32" fillId="4" borderId="10" xfId="1" applyNumberFormat="1" applyFont="1" applyFill="1" applyBorder="1" applyAlignment="1">
      <alignment horizontal="center" vertical="center" wrapText="1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4" borderId="10" xfId="1" applyNumberFormat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22" fillId="0" borderId="2" xfId="1" applyNumberFormat="1" applyFont="1" applyFill="1" applyBorder="1" applyAlignment="1">
      <alignment horizontal="center" vertical="center"/>
    </xf>
    <xf numFmtId="164" fontId="35" fillId="0" borderId="2" xfId="1" applyNumberFormat="1" applyFont="1" applyFill="1" applyBorder="1" applyAlignment="1">
      <alignment horizontal="center" vertical="center"/>
    </xf>
    <xf numFmtId="164" fontId="17" fillId="0" borderId="0" xfId="1" applyNumberFormat="1" applyFont="1" applyAlignment="1">
      <alignment horizontal="left"/>
    </xf>
    <xf numFmtId="164" fontId="22" fillId="5" borderId="1" xfId="1" applyNumberFormat="1" applyFont="1" applyFill="1" applyBorder="1" applyAlignment="1">
      <alignment horizontal="center" vertical="center" wrapText="1"/>
    </xf>
    <xf numFmtId="164" fontId="17" fillId="5" borderId="3" xfId="1" applyNumberFormat="1" applyFont="1" applyFill="1" applyBorder="1" applyAlignment="1">
      <alignment horizontal="right" vertical="center"/>
    </xf>
    <xf numFmtId="0" fontId="20" fillId="4" borderId="1" xfId="0" applyFont="1" applyFill="1" applyBorder="1"/>
    <xf numFmtId="164" fontId="17" fillId="0" borderId="1" xfId="1" applyNumberFormat="1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4" fontId="41" fillId="0" borderId="1" xfId="1" applyNumberFormat="1" applyFont="1" applyBorder="1" applyAlignment="1">
      <alignment horizontal="center"/>
    </xf>
    <xf numFmtId="14" fontId="41" fillId="0" borderId="6" xfId="1" applyNumberFormat="1" applyFont="1" applyBorder="1" applyAlignment="1">
      <alignment horizontal="center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34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9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0" borderId="4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1" applyNumberFormat="1" applyFont="1" applyFill="1" applyAlignment="1">
      <alignment horizontal="center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19" fillId="3" borderId="1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4" borderId="3" xfId="1" applyNumberFormat="1" applyFont="1" applyFill="1" applyBorder="1" applyAlignment="1">
      <alignment horizontal="center" vertical="center" wrapText="1"/>
    </xf>
    <xf numFmtId="164" fontId="29" fillId="4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164" fontId="47" fillId="14" borderId="3" xfId="1" applyNumberFormat="1" applyFont="1" applyFill="1" applyBorder="1" applyAlignment="1">
      <alignment horizontal="center" vertical="center" wrapText="1"/>
    </xf>
    <xf numFmtId="164" fontId="47" fillId="14" borderId="12" xfId="1" applyNumberFormat="1" applyFont="1" applyFill="1" applyBorder="1" applyAlignment="1">
      <alignment horizontal="center" vertical="center" wrapText="1"/>
    </xf>
    <xf numFmtId="164" fontId="47" fillId="14" borderId="13" xfId="1" applyNumberFormat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6"/>
  <sheetViews>
    <sheetView tabSelected="1" workbookViewId="0">
      <pane ySplit="2" topLeftCell="A3" activePane="bottomLeft" state="frozen"/>
      <selection pane="bottomLeft" activeCell="G36" sqref="G36"/>
    </sheetView>
  </sheetViews>
  <sheetFormatPr defaultRowHeight="11.25"/>
  <cols>
    <col min="1" max="1" width="9.28515625" style="8" customWidth="1"/>
    <col min="2" max="2" width="9" style="135" customWidth="1"/>
    <col min="3" max="3" width="65.42578125" style="3" bestFit="1" customWidth="1"/>
    <col min="4" max="4" width="12.42578125" style="2" bestFit="1" customWidth="1"/>
    <col min="5" max="5" width="11.140625" style="2" bestFit="1" customWidth="1"/>
    <col min="6" max="7" width="9" style="2" bestFit="1" customWidth="1"/>
    <col min="8" max="8" width="10.42578125" style="2" bestFit="1" customWidth="1"/>
    <col min="9" max="9" width="10.28515625" style="2" bestFit="1" customWidth="1"/>
    <col min="10" max="10" width="9.42578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10.85546875" style="3" customWidth="1"/>
    <col min="18" max="18" width="8.85546875" style="3" customWidth="1"/>
    <col min="19" max="19" width="9.42578125" style="3" customWidth="1"/>
    <col min="20" max="20" width="9.855468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63" t="s">
        <v>1</v>
      </c>
      <c r="B1" s="465" t="s">
        <v>2</v>
      </c>
      <c r="C1" s="467" t="s">
        <v>0</v>
      </c>
      <c r="D1" s="469" t="s">
        <v>62</v>
      </c>
      <c r="E1" s="474" t="s">
        <v>84</v>
      </c>
      <c r="F1" s="475"/>
      <c r="G1" s="475"/>
      <c r="H1" s="475"/>
      <c r="I1" s="475"/>
      <c r="J1" s="475"/>
      <c r="K1" s="475"/>
      <c r="L1" s="479" t="s">
        <v>366</v>
      </c>
      <c r="M1" s="479"/>
      <c r="N1" s="477" t="s">
        <v>63</v>
      </c>
      <c r="O1" s="478"/>
      <c r="P1" s="471" t="s">
        <v>29</v>
      </c>
      <c r="Q1" s="472"/>
      <c r="R1" s="472"/>
      <c r="S1" s="472"/>
      <c r="T1" s="472"/>
      <c r="U1" s="472"/>
      <c r="V1" s="472"/>
      <c r="W1" s="472"/>
      <c r="X1" s="472"/>
      <c r="Y1" s="472"/>
      <c r="Z1" s="472"/>
      <c r="AA1" s="473"/>
    </row>
    <row r="2" spans="1:27" ht="12" thickBot="1">
      <c r="A2" s="464"/>
      <c r="B2" s="466"/>
      <c r="C2" s="468"/>
      <c r="D2" s="470"/>
      <c r="E2" s="87" t="s">
        <v>93</v>
      </c>
      <c r="F2" s="87" t="s">
        <v>3</v>
      </c>
      <c r="G2" s="87" t="s">
        <v>141</v>
      </c>
      <c r="H2" s="87" t="s">
        <v>94</v>
      </c>
      <c r="I2" s="87" t="s">
        <v>95</v>
      </c>
      <c r="J2" s="87" t="s">
        <v>96</v>
      </c>
      <c r="K2" s="97" t="s">
        <v>139</v>
      </c>
      <c r="L2" s="64" t="s">
        <v>23</v>
      </c>
      <c r="M2" s="149" t="s">
        <v>69</v>
      </c>
      <c r="N2" s="144" t="s">
        <v>23</v>
      </c>
      <c r="O2" s="96" t="s">
        <v>140</v>
      </c>
      <c r="P2" s="151">
        <v>1</v>
      </c>
      <c r="Q2" s="151" t="s">
        <v>222</v>
      </c>
      <c r="R2" s="151" t="s">
        <v>223</v>
      </c>
      <c r="S2" s="151" t="s">
        <v>224</v>
      </c>
      <c r="T2" s="151" t="s">
        <v>225</v>
      </c>
      <c r="U2" s="151" t="s">
        <v>377</v>
      </c>
      <c r="V2" s="151" t="s">
        <v>378</v>
      </c>
      <c r="W2" s="151" t="s">
        <v>379</v>
      </c>
      <c r="X2" s="151" t="s">
        <v>380</v>
      </c>
      <c r="Y2" s="151"/>
      <c r="Z2" s="151"/>
      <c r="AA2" s="152"/>
    </row>
    <row r="3" spans="1:27" s="5" customFormat="1">
      <c r="A3" s="451" t="s">
        <v>555</v>
      </c>
      <c r="B3" s="301">
        <v>37025</v>
      </c>
      <c r="C3" s="298" t="s">
        <v>556</v>
      </c>
      <c r="D3" s="274"/>
      <c r="E3" s="299">
        <f>'2-δικαιώμ'!M3</f>
        <v>8900</v>
      </c>
      <c r="F3" s="275">
        <f>'3-φύλλα2α'!F3</f>
        <v>800</v>
      </c>
      <c r="G3" s="275">
        <f>'4-πολλυπρ'!P3</f>
        <v>10800</v>
      </c>
      <c r="H3" s="274">
        <f>'5-αντίγρ'!M3</f>
        <v>3916</v>
      </c>
      <c r="I3" s="274">
        <f>'6-μεταγρ'!I3</f>
        <v>5500</v>
      </c>
      <c r="J3" s="274">
        <f>'7-προςΔΟΥ'!F3</f>
        <v>4400</v>
      </c>
      <c r="K3" s="274">
        <f>2*5000</f>
        <v>10000</v>
      </c>
      <c r="L3" s="299">
        <f t="shared" ref="L3" si="0">E3+F3+G3+H3+I3+J3+K3</f>
        <v>44316</v>
      </c>
      <c r="M3" s="299">
        <v>10800</v>
      </c>
      <c r="N3" s="276">
        <f>M3-P3-'14-βιβλΕσ'!M3-'8-κ-15-17'!AF3-100-H24</f>
        <v>9600</v>
      </c>
      <c r="O3" s="276">
        <f t="shared" ref="O3" si="1">L3-N3</f>
        <v>34716</v>
      </c>
      <c r="P3" s="277">
        <f>'1β-ΤΑΧΔΙΚκλπ'!K2</f>
        <v>0</v>
      </c>
      <c r="Q3" s="300"/>
      <c r="R3" s="300"/>
      <c r="S3" s="300"/>
      <c r="T3" s="300"/>
      <c r="U3" s="300"/>
      <c r="V3" s="300"/>
      <c r="W3" s="300"/>
      <c r="X3" s="300"/>
      <c r="Y3" s="300"/>
      <c r="Z3" s="74"/>
      <c r="AA3" s="74"/>
    </row>
    <row r="4" spans="1:27">
      <c r="A4" s="461" t="s">
        <v>47</v>
      </c>
      <c r="B4" s="462"/>
      <c r="C4" s="462"/>
      <c r="D4" s="462"/>
      <c r="E4" s="421">
        <f t="shared" ref="E4:O4" si="2">SUM(E3:E3)</f>
        <v>8900</v>
      </c>
      <c r="F4" s="421">
        <f t="shared" si="2"/>
        <v>800</v>
      </c>
      <c r="G4" s="421">
        <f t="shared" si="2"/>
        <v>10800</v>
      </c>
      <c r="H4" s="421">
        <f t="shared" si="2"/>
        <v>3916</v>
      </c>
      <c r="I4" s="421">
        <f t="shared" si="2"/>
        <v>5500</v>
      </c>
      <c r="J4" s="421">
        <f t="shared" si="2"/>
        <v>4400</v>
      </c>
      <c r="K4" s="421">
        <f t="shared" si="2"/>
        <v>10000</v>
      </c>
      <c r="L4" s="421">
        <f t="shared" si="2"/>
        <v>44316</v>
      </c>
      <c r="M4" s="421">
        <f t="shared" si="2"/>
        <v>10800</v>
      </c>
      <c r="N4" s="421">
        <f t="shared" si="2"/>
        <v>9600</v>
      </c>
      <c r="O4" s="421">
        <f t="shared" si="2"/>
        <v>34716</v>
      </c>
    </row>
    <row r="6" spans="1:27">
      <c r="P6" s="199" t="s">
        <v>99</v>
      </c>
      <c r="Q6" s="127"/>
      <c r="R6" s="127"/>
      <c r="S6" s="127"/>
      <c r="T6" s="137"/>
      <c r="U6" s="137"/>
      <c r="V6" s="137"/>
      <c r="W6" s="137"/>
      <c r="X6" s="137"/>
      <c r="Z6" s="127"/>
      <c r="AA6" s="127"/>
    </row>
    <row r="7" spans="1:27">
      <c r="D7" s="8"/>
      <c r="K7" s="213" t="s">
        <v>370</v>
      </c>
      <c r="L7" s="8"/>
      <c r="M7" s="8"/>
      <c r="P7" s="8"/>
      <c r="Q7" s="115" t="s">
        <v>372</v>
      </c>
      <c r="R7" s="115"/>
      <c r="S7" s="115"/>
      <c r="T7" s="129"/>
      <c r="U7" s="137"/>
      <c r="V7" s="137"/>
      <c r="W7" s="137"/>
      <c r="X7" s="137"/>
      <c r="Z7" s="128"/>
      <c r="AA7" s="115"/>
    </row>
    <row r="8" spans="1:27">
      <c r="D8" s="8"/>
      <c r="E8" s="8"/>
      <c r="F8" s="166"/>
      <c r="K8" s="154" t="s">
        <v>226</v>
      </c>
      <c r="L8" s="117"/>
      <c r="M8" s="117"/>
      <c r="P8" s="8"/>
      <c r="Q8" s="115"/>
      <c r="R8" s="115" t="s">
        <v>136</v>
      </c>
      <c r="S8" s="115"/>
      <c r="T8" s="137"/>
      <c r="U8" s="137"/>
      <c r="V8" s="137"/>
      <c r="W8" s="137"/>
      <c r="X8" s="137"/>
      <c r="Z8" s="115"/>
    </row>
    <row r="9" spans="1:27">
      <c r="B9" s="8"/>
      <c r="F9" s="166"/>
      <c r="K9" s="212" t="s">
        <v>227</v>
      </c>
      <c r="P9" s="8"/>
      <c r="S9" s="115" t="s">
        <v>371</v>
      </c>
      <c r="T9" s="91"/>
      <c r="U9" s="91"/>
      <c r="V9" s="91"/>
      <c r="W9" s="91"/>
      <c r="X9" s="91"/>
    </row>
    <row r="10" spans="1:27">
      <c r="B10" s="8"/>
      <c r="E10" s="8"/>
      <c r="F10" s="82"/>
      <c r="G10" s="8"/>
      <c r="H10" s="8"/>
      <c r="I10" s="8"/>
      <c r="J10" s="8"/>
      <c r="K10" s="8"/>
      <c r="L10" s="8"/>
      <c r="M10" s="8"/>
      <c r="N10" s="8"/>
      <c r="O10" s="8"/>
      <c r="P10" s="8"/>
      <c r="T10" s="115" t="s">
        <v>373</v>
      </c>
      <c r="U10" s="137"/>
      <c r="V10" s="137"/>
      <c r="W10" s="137"/>
      <c r="X10" s="137"/>
    </row>
    <row r="11" spans="1:27">
      <c r="B11" s="8"/>
      <c r="E11" s="8"/>
      <c r="P11" s="8"/>
      <c r="T11" s="91"/>
      <c r="U11" s="137" t="s">
        <v>374</v>
      </c>
      <c r="V11" s="137"/>
      <c r="W11" s="137"/>
      <c r="X11" s="137"/>
    </row>
    <row r="12" spans="1:27">
      <c r="B12" s="8"/>
      <c r="E12" s="8"/>
      <c r="P12" s="8"/>
      <c r="T12" s="91"/>
      <c r="U12" s="91"/>
      <c r="V12" s="137" t="s">
        <v>375</v>
      </c>
      <c r="W12" s="91"/>
      <c r="X12" s="91"/>
    </row>
    <row r="13" spans="1:27">
      <c r="E13" s="8"/>
      <c r="P13" s="8"/>
      <c r="T13" s="91"/>
      <c r="U13" s="91"/>
      <c r="V13" s="91"/>
      <c r="W13" s="214" t="s">
        <v>376</v>
      </c>
      <c r="X13" s="91"/>
    </row>
    <row r="15" spans="1:27">
      <c r="E15" s="8"/>
      <c r="G15" s="8"/>
      <c r="H15" s="225" t="s">
        <v>552</v>
      </c>
      <c r="I15" s="8" t="s">
        <v>252</v>
      </c>
      <c r="J15" s="453" t="s">
        <v>547</v>
      </c>
      <c r="K15" s="349"/>
      <c r="L15" s="476" t="s">
        <v>501</v>
      </c>
      <c r="M15" s="476"/>
    </row>
    <row r="16" spans="1:27">
      <c r="E16" s="274" t="s">
        <v>555</v>
      </c>
      <c r="F16" s="8">
        <v>10800</v>
      </c>
      <c r="G16" s="2" t="s">
        <v>315</v>
      </c>
      <c r="H16" s="58"/>
      <c r="I16" s="58"/>
      <c r="J16" s="58"/>
      <c r="K16" s="58"/>
      <c r="L16" s="58"/>
      <c r="M16" s="58"/>
      <c r="N16" s="8"/>
      <c r="O16" s="2" t="s">
        <v>315</v>
      </c>
      <c r="P16" s="8"/>
      <c r="Q16" s="3" t="s">
        <v>531</v>
      </c>
    </row>
    <row r="17" spans="5:20">
      <c r="E17" s="366"/>
      <c r="G17" s="2" t="s">
        <v>365</v>
      </c>
      <c r="H17" s="58"/>
      <c r="I17" s="58"/>
      <c r="J17" s="58"/>
      <c r="K17" s="58"/>
      <c r="L17" s="58"/>
      <c r="M17" s="58"/>
      <c r="N17" s="8"/>
      <c r="O17" s="2" t="s">
        <v>513</v>
      </c>
      <c r="P17" s="8"/>
      <c r="Q17" s="3" t="s">
        <v>369</v>
      </c>
    </row>
    <row r="18" spans="5:20">
      <c r="E18" s="348"/>
      <c r="G18" s="2" t="s">
        <v>79</v>
      </c>
      <c r="H18" s="58">
        <v>10000</v>
      </c>
      <c r="I18" s="58">
        <v>1100</v>
      </c>
      <c r="J18" s="58">
        <v>10000</v>
      </c>
      <c r="K18" s="58"/>
      <c r="L18" s="58">
        <v>10000</v>
      </c>
      <c r="M18" s="58"/>
      <c r="N18" s="8"/>
      <c r="O18" s="8">
        <v>3600</v>
      </c>
      <c r="P18" s="8"/>
      <c r="T18" s="8"/>
    </row>
    <row r="19" spans="5:20">
      <c r="G19" s="2" t="s">
        <v>497</v>
      </c>
      <c r="H19" s="58"/>
      <c r="I19" s="58"/>
      <c r="J19" s="58"/>
      <c r="K19" s="58"/>
      <c r="L19" s="58"/>
      <c r="M19" s="58"/>
      <c r="N19" s="8"/>
      <c r="O19" s="2" t="s">
        <v>514</v>
      </c>
      <c r="P19" s="8"/>
      <c r="T19" s="8"/>
    </row>
    <row r="20" spans="5:20">
      <c r="G20" s="350" t="s">
        <v>498</v>
      </c>
      <c r="H20" s="58"/>
      <c r="I20" s="58"/>
      <c r="J20" s="58"/>
      <c r="K20" s="58"/>
      <c r="L20" s="58"/>
      <c r="M20" s="58"/>
      <c r="N20" s="8"/>
      <c r="O20" s="2" t="s">
        <v>515</v>
      </c>
      <c r="P20" s="8"/>
    </row>
    <row r="21" spans="5:20">
      <c r="G21" s="133" t="s">
        <v>499</v>
      </c>
      <c r="H21" s="58"/>
      <c r="I21" s="58"/>
      <c r="J21" s="58"/>
      <c r="K21" s="58"/>
      <c r="L21" s="58"/>
      <c r="M21" s="58"/>
      <c r="N21" s="8"/>
      <c r="O21" s="2" t="s">
        <v>516</v>
      </c>
      <c r="P21" s="8"/>
      <c r="T21" s="371"/>
    </row>
    <row r="22" spans="5:20">
      <c r="G22" s="2" t="s">
        <v>500</v>
      </c>
      <c r="H22" s="58">
        <v>800</v>
      </c>
      <c r="I22" s="58"/>
      <c r="J22" s="58">
        <v>800</v>
      </c>
      <c r="K22" s="58"/>
      <c r="L22" s="58">
        <v>800</v>
      </c>
      <c r="M22" s="58"/>
      <c r="N22" s="8"/>
      <c r="O22" s="2" t="s">
        <v>517</v>
      </c>
      <c r="P22" s="8"/>
    </row>
    <row r="23" spans="5:20">
      <c r="F23" s="425"/>
      <c r="G23" s="2" t="s">
        <v>94</v>
      </c>
      <c r="H23" s="58"/>
      <c r="I23" s="58"/>
      <c r="J23" s="423"/>
      <c r="K23" s="58"/>
      <c r="L23" s="423"/>
      <c r="M23" s="58"/>
      <c r="N23" s="8"/>
      <c r="O23" s="2" t="s">
        <v>518</v>
      </c>
      <c r="P23" s="8"/>
    </row>
    <row r="24" spans="5:20">
      <c r="G24" s="202" t="s">
        <v>451</v>
      </c>
      <c r="H24" s="431"/>
      <c r="I24" s="8"/>
      <c r="J24" s="8"/>
      <c r="K24" s="8"/>
      <c r="L24" s="8"/>
      <c r="M24" s="8"/>
      <c r="N24" s="8"/>
    </row>
    <row r="25" spans="5:20">
      <c r="H25" s="225">
        <f>SUM(H16:H24)</f>
        <v>10800</v>
      </c>
      <c r="I25" s="225">
        <f>SUM(I16:I24)</f>
        <v>1100</v>
      </c>
      <c r="J25" s="225">
        <f>SUM(J16:J24)</f>
        <v>10800</v>
      </c>
      <c r="K25" s="225"/>
      <c r="L25" s="225">
        <f>SUM(L16:L24)</f>
        <v>10800</v>
      </c>
      <c r="M25" s="225">
        <f>SUM(M16:M24)</f>
        <v>0</v>
      </c>
      <c r="N25" s="370">
        <f>SUM(L25:M25)</f>
        <v>10800</v>
      </c>
    </row>
    <row r="26" spans="5:20">
      <c r="H26" s="8">
        <f>F16-H25</f>
        <v>0</v>
      </c>
    </row>
  </sheetData>
  <mergeCells count="10">
    <mergeCell ref="P1:AA1"/>
    <mergeCell ref="E1:K1"/>
    <mergeCell ref="L15:M15"/>
    <mergeCell ref="N1:O1"/>
    <mergeCell ref="L1:M1"/>
    <mergeCell ref="A4:D4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8.140625" style="3" bestFit="1" customWidth="1"/>
    <col min="2" max="2" width="66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4" t="s">
        <v>19</v>
      </c>
      <c r="B1" s="626" t="s">
        <v>350</v>
      </c>
      <c r="C1" s="626" t="s">
        <v>86</v>
      </c>
      <c r="D1" s="628" t="s">
        <v>351</v>
      </c>
      <c r="E1" s="629"/>
      <c r="F1" s="629"/>
      <c r="G1" s="630" t="s">
        <v>319</v>
      </c>
      <c r="H1" s="631"/>
      <c r="I1" s="620" t="s">
        <v>320</v>
      </c>
      <c r="J1" s="620"/>
      <c r="K1" s="260"/>
      <c r="L1" s="261"/>
      <c r="M1" s="621" t="s">
        <v>352</v>
      </c>
      <c r="N1" s="621"/>
      <c r="O1" s="621"/>
      <c r="P1" s="261"/>
      <c r="Q1" s="621" t="s">
        <v>353</v>
      </c>
      <c r="R1" s="621"/>
      <c r="S1" s="621"/>
      <c r="T1" s="621"/>
      <c r="U1" s="262"/>
      <c r="V1" s="622" t="s">
        <v>319</v>
      </c>
      <c r="W1" s="622" t="s">
        <v>354</v>
      </c>
      <c r="X1" s="622" t="s">
        <v>355</v>
      </c>
      <c r="Y1" s="262"/>
      <c r="Z1" s="614" t="s">
        <v>356</v>
      </c>
      <c r="AA1" s="615"/>
      <c r="AB1" s="615"/>
      <c r="AC1" s="615"/>
      <c r="AD1" s="616"/>
    </row>
    <row r="2" spans="1:30" ht="12" thickBot="1">
      <c r="A2" s="625"/>
      <c r="B2" s="627"/>
      <c r="C2" s="627"/>
      <c r="D2" s="207" t="s">
        <v>328</v>
      </c>
      <c r="E2" s="207" t="s">
        <v>334</v>
      </c>
      <c r="F2" s="147" t="s">
        <v>335</v>
      </c>
      <c r="G2" s="208" t="s">
        <v>357</v>
      </c>
      <c r="H2" s="209" t="s">
        <v>358</v>
      </c>
      <c r="I2" s="208" t="s">
        <v>359</v>
      </c>
      <c r="J2" s="210" t="s">
        <v>360</v>
      </c>
      <c r="K2" s="263" t="s">
        <v>361</v>
      </c>
      <c r="L2" s="264"/>
      <c r="M2" s="265" t="s">
        <v>364</v>
      </c>
      <c r="N2" s="265" t="s">
        <v>362</v>
      </c>
      <c r="O2" s="265" t="s">
        <v>363</v>
      </c>
      <c r="P2" s="264"/>
      <c r="Q2" s="266" t="s">
        <v>364</v>
      </c>
      <c r="R2" s="267">
        <v>1.2999999999999999E-2</v>
      </c>
      <c r="S2" s="267">
        <v>6.4999999999999997E-3</v>
      </c>
      <c r="T2" s="268">
        <v>1.25E-3</v>
      </c>
      <c r="U2" s="269"/>
      <c r="V2" s="623"/>
      <c r="W2" s="623"/>
      <c r="X2" s="623"/>
      <c r="Y2" s="269"/>
      <c r="Z2" s="270" t="s">
        <v>364</v>
      </c>
      <c r="AA2" s="270" t="s">
        <v>362</v>
      </c>
      <c r="AB2" s="271" t="s">
        <v>363</v>
      </c>
      <c r="AC2" s="270" t="s">
        <v>354</v>
      </c>
      <c r="AD2" s="270" t="s">
        <v>355</v>
      </c>
    </row>
    <row r="3" spans="1:30" s="18" customFormat="1">
      <c r="A3" s="122" t="str">
        <f>'1-συμβολαια'!A3</f>
        <v>1ο</v>
      </c>
      <c r="B3" s="122" t="str">
        <f>'1-συμβολαια'!C3</f>
        <v>κληρονομιάς ΑΠΟΔΟΧΗ [από 1/2 στο 1/7 αγροτεμαχίου Λιμενάρια -'';;;????'' 11.307μ2</v>
      </c>
      <c r="C3" s="211">
        <f>'1-συμβολαια'!D3</f>
        <v>0</v>
      </c>
      <c r="D3" s="211">
        <f>'8-κ-15-17'!D3</f>
        <v>0</v>
      </c>
      <c r="E3" s="211">
        <f>'8-κ-15-17'!M3</f>
        <v>0</v>
      </c>
      <c r="F3" s="211">
        <f>'8-κ-15-17'!V3</f>
        <v>0</v>
      </c>
      <c r="G3" s="211">
        <f>'2-δικαιώμ'!I3</f>
        <v>0</v>
      </c>
      <c r="H3" s="211">
        <f>'2-δικαιώμ'!J3</f>
        <v>500</v>
      </c>
      <c r="I3" s="211">
        <f>'2-δικαιώμ'!K3</f>
        <v>500</v>
      </c>
      <c r="J3" s="211">
        <f>'2-δικαιώμ'!L3</f>
        <v>100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500</v>
      </c>
      <c r="W3" s="12">
        <f>'2-δικαιώμ'!K3</f>
        <v>500</v>
      </c>
      <c r="X3" s="12">
        <f>'2-δικαιώμ'!L3</f>
        <v>100</v>
      </c>
      <c r="Z3" s="12"/>
      <c r="AA3" s="12"/>
      <c r="AB3" s="12"/>
      <c r="AC3" s="12"/>
      <c r="AD3" s="12"/>
    </row>
    <row r="4" spans="1:30">
      <c r="A4" s="617" t="str">
        <f>'1-συμβολαια'!A4</f>
        <v>σύνολο</v>
      </c>
      <c r="B4" s="618"/>
      <c r="C4" s="619"/>
      <c r="D4" s="196">
        <f t="shared" ref="D4:J4" si="0">SUM(D3:D3)</f>
        <v>0</v>
      </c>
      <c r="E4" s="196">
        <f t="shared" si="0"/>
        <v>0</v>
      </c>
      <c r="F4" s="196">
        <f t="shared" si="0"/>
        <v>0</v>
      </c>
      <c r="G4" s="196">
        <f t="shared" si="0"/>
        <v>0</v>
      </c>
      <c r="H4" s="196">
        <f t="shared" si="0"/>
        <v>500</v>
      </c>
      <c r="I4" s="196">
        <f t="shared" si="0"/>
        <v>500</v>
      </c>
      <c r="J4" s="196">
        <f t="shared" si="0"/>
        <v>100</v>
      </c>
    </row>
    <row r="7" spans="1:30">
      <c r="B7" s="91"/>
      <c r="D7" s="2"/>
      <c r="E7" s="2"/>
      <c r="F7" s="2"/>
      <c r="G7" s="2"/>
      <c r="H7" s="2"/>
      <c r="I7" s="2"/>
      <c r="J7" s="2"/>
    </row>
    <row r="8" spans="1:30" ht="12.75">
      <c r="B8" s="222" t="s">
        <v>394</v>
      </c>
      <c r="D8" s="2"/>
      <c r="E8" s="2"/>
      <c r="F8" s="2"/>
      <c r="G8" s="157">
        <v>50</v>
      </c>
      <c r="H8" s="5"/>
      <c r="I8" s="5" t="s">
        <v>398</v>
      </c>
      <c r="J8" s="2"/>
      <c r="K8" s="3" t="s">
        <v>420</v>
      </c>
    </row>
    <row r="9" spans="1:30" ht="12.75">
      <c r="B9" s="223" t="s">
        <v>395</v>
      </c>
      <c r="D9" s="2"/>
      <c r="E9" s="2"/>
      <c r="F9" s="2"/>
      <c r="G9" s="115">
        <v>150</v>
      </c>
      <c r="H9" s="3">
        <v>191</v>
      </c>
      <c r="I9" s="3" t="s">
        <v>399</v>
      </c>
      <c r="J9" s="2"/>
      <c r="L9" s="115" t="s">
        <v>421</v>
      </c>
    </row>
    <row r="10" spans="1:30" ht="15.75">
      <c r="B10" s="237" t="s">
        <v>396</v>
      </c>
      <c r="D10" s="2"/>
      <c r="E10" s="2"/>
      <c r="F10" s="2"/>
      <c r="G10" s="2"/>
      <c r="H10" s="5">
        <v>250</v>
      </c>
      <c r="I10" s="5" t="s">
        <v>132</v>
      </c>
      <c r="J10" s="2"/>
    </row>
    <row r="11" spans="1:30">
      <c r="B11" s="91"/>
      <c r="D11" s="2"/>
      <c r="E11" s="2"/>
      <c r="F11" s="2"/>
      <c r="G11" s="2"/>
      <c r="H11" s="5">
        <v>500</v>
      </c>
      <c r="I11" s="3" t="s">
        <v>400</v>
      </c>
      <c r="J11" s="2"/>
    </row>
    <row r="12" spans="1:30">
      <c r="B12" s="91"/>
      <c r="D12" s="2"/>
      <c r="E12" s="2"/>
      <c r="F12" s="2"/>
      <c r="G12" s="2"/>
      <c r="H12" s="230">
        <v>1260</v>
      </c>
      <c r="I12" s="5" t="s">
        <v>401</v>
      </c>
      <c r="J12" s="5"/>
    </row>
    <row r="13" spans="1:30">
      <c r="B13" s="91"/>
      <c r="D13" s="2"/>
      <c r="E13" s="2"/>
      <c r="F13" s="2"/>
      <c r="G13" s="2"/>
      <c r="H13" s="2"/>
      <c r="I13" s="2"/>
      <c r="J13" s="2"/>
    </row>
    <row r="14" spans="1:30">
      <c r="B14" s="91"/>
      <c r="D14" s="2"/>
      <c r="E14" s="2"/>
      <c r="F14" s="2"/>
      <c r="G14" s="2"/>
      <c r="H14" s="2"/>
      <c r="I14" s="2"/>
      <c r="J14" s="2"/>
    </row>
    <row r="15" spans="1:30">
      <c r="B15" s="91"/>
      <c r="D15" s="2"/>
      <c r="E15" s="2"/>
      <c r="F15" s="2"/>
      <c r="G15" s="2"/>
      <c r="H15" s="2"/>
      <c r="I15" s="2"/>
      <c r="J15" s="2"/>
    </row>
    <row r="16" spans="1:30">
      <c r="B16" s="92"/>
      <c r="C16" s="5"/>
      <c r="D16" s="4"/>
      <c r="E16" s="4"/>
      <c r="F16" s="4"/>
      <c r="G16" s="4"/>
      <c r="H16" s="2"/>
      <c r="I16" s="2"/>
      <c r="J16" s="2"/>
    </row>
    <row r="17" spans="2:9">
      <c r="B17" s="5"/>
      <c r="C17" s="5"/>
      <c r="D17" s="5"/>
      <c r="E17" s="5"/>
      <c r="F17" s="5"/>
      <c r="G17" s="5"/>
    </row>
    <row r="18" spans="2:9">
      <c r="B18" s="364"/>
      <c r="C18" s="5"/>
      <c r="D18" s="5"/>
      <c r="E18" s="5"/>
      <c r="F18" s="58"/>
      <c r="G18" s="58"/>
      <c r="H18" s="8"/>
      <c r="I18" s="8"/>
    </row>
    <row r="19" spans="2:9">
      <c r="B19" s="5"/>
      <c r="C19" s="5"/>
      <c r="D19" s="5"/>
      <c r="E19" s="5"/>
      <c r="F19" s="58"/>
      <c r="G19" s="58"/>
      <c r="H19" s="8"/>
      <c r="I19" s="8"/>
    </row>
    <row r="20" spans="2:9">
      <c r="B20" s="5"/>
      <c r="C20" s="5"/>
      <c r="D20" s="5"/>
      <c r="E20" s="5"/>
      <c r="F20" s="58"/>
      <c r="G20" s="58"/>
      <c r="H20" s="8"/>
      <c r="I20" s="8"/>
    </row>
    <row r="21" spans="2:9">
      <c r="B21" s="5"/>
      <c r="C21" s="5"/>
      <c r="D21" s="5"/>
      <c r="E21" s="5"/>
      <c r="F21" s="58"/>
      <c r="G21" s="58"/>
      <c r="H21" s="8"/>
      <c r="I21" s="8"/>
    </row>
    <row r="22" spans="2:9">
      <c r="B22" s="5"/>
      <c r="C22" s="5"/>
      <c r="D22" s="5"/>
      <c r="E22" s="5"/>
      <c r="F22" s="58"/>
      <c r="G22" s="58"/>
      <c r="H22" s="8"/>
      <c r="I22" s="8"/>
    </row>
    <row r="23" spans="2:9">
      <c r="B23" s="5"/>
      <c r="C23" s="5"/>
      <c r="D23" s="5"/>
      <c r="E23" s="5"/>
      <c r="F23" s="58"/>
      <c r="G23" s="58"/>
      <c r="H23" s="8"/>
      <c r="I23" s="8"/>
    </row>
    <row r="24" spans="2:9">
      <c r="B24" s="364"/>
      <c r="C24" s="5"/>
      <c r="D24" s="5"/>
      <c r="E24" s="5"/>
      <c r="F24" s="58"/>
      <c r="G24" s="58"/>
      <c r="H24" s="8"/>
      <c r="I24" s="8"/>
    </row>
    <row r="25" spans="2:9">
      <c r="B25" s="5"/>
      <c r="C25" s="5"/>
      <c r="D25" s="5"/>
      <c r="E25" s="5"/>
      <c r="F25" s="58"/>
      <c r="G25" s="58"/>
      <c r="H25" s="8"/>
      <c r="I25" s="8"/>
    </row>
    <row r="26" spans="2:9">
      <c r="B26" s="5"/>
      <c r="C26" s="5"/>
      <c r="D26" s="5"/>
      <c r="E26" s="5"/>
      <c r="F26" s="58"/>
      <c r="G26" s="58"/>
      <c r="H26" s="8"/>
      <c r="I26" s="8"/>
    </row>
    <row r="27" spans="2:9">
      <c r="B27" s="5"/>
      <c r="C27" s="5"/>
      <c r="D27" s="5"/>
      <c r="E27" s="5"/>
      <c r="F27" s="58"/>
      <c r="G27" s="58"/>
      <c r="H27" s="8"/>
      <c r="I27" s="2"/>
    </row>
    <row r="28" spans="2:9">
      <c r="B28" s="5"/>
      <c r="C28" s="5"/>
      <c r="D28" s="5"/>
      <c r="E28" s="5"/>
      <c r="F28" s="58"/>
      <c r="G28" s="58"/>
      <c r="H28" s="8"/>
      <c r="I28" s="2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L5" sqref="L5"/>
    </sheetView>
  </sheetViews>
  <sheetFormatPr defaultRowHeight="11.25"/>
  <cols>
    <col min="1" max="1" width="10.42578125" style="8" bestFit="1" customWidth="1"/>
    <col min="2" max="2" width="88.42578125" style="91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8" width="7.7109375" style="2" customWidth="1"/>
    <col min="9" max="9" width="8.85546875" style="2" customWidth="1"/>
    <col min="10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02" t="s">
        <v>1</v>
      </c>
      <c r="B1" s="504" t="s">
        <v>0</v>
      </c>
      <c r="C1" s="550" t="s">
        <v>7</v>
      </c>
      <c r="D1" s="637" t="s">
        <v>45</v>
      </c>
      <c r="E1" s="638"/>
      <c r="F1" s="638"/>
      <c r="G1" s="639" t="s">
        <v>423</v>
      </c>
      <c r="H1" s="640"/>
      <c r="I1" s="640"/>
      <c r="J1" s="640"/>
      <c r="K1" s="641"/>
      <c r="L1" s="635" t="s">
        <v>57</v>
      </c>
      <c r="M1" s="632" t="s">
        <v>29</v>
      </c>
      <c r="N1" s="633"/>
      <c r="O1" s="633"/>
      <c r="P1" s="633"/>
      <c r="Q1" s="633"/>
      <c r="R1" s="633"/>
      <c r="S1" s="634"/>
    </row>
    <row r="2" spans="1:25" ht="34.5" customHeight="1" thickBot="1">
      <c r="A2" s="533"/>
      <c r="B2" s="534"/>
      <c r="C2" s="551"/>
      <c r="D2" s="234" t="s">
        <v>315</v>
      </c>
      <c r="E2" s="234" t="s">
        <v>422</v>
      </c>
      <c r="F2" s="240" t="s">
        <v>91</v>
      </c>
      <c r="G2" s="238" t="s">
        <v>315</v>
      </c>
      <c r="H2" s="239" t="s">
        <v>319</v>
      </c>
      <c r="I2" s="239" t="s">
        <v>424</v>
      </c>
      <c r="J2" s="239" t="s">
        <v>320</v>
      </c>
      <c r="K2" s="236" t="s">
        <v>33</v>
      </c>
      <c r="L2" s="636"/>
      <c r="M2" s="493"/>
      <c r="N2" s="494"/>
      <c r="O2" s="494"/>
      <c r="P2" s="494"/>
      <c r="Q2" s="494"/>
      <c r="R2" s="494"/>
      <c r="S2" s="495"/>
    </row>
    <row r="3" spans="1:25" s="334" customFormat="1" ht="14.25">
      <c r="A3" s="437" t="str">
        <f>'1-συμβολαια'!A3</f>
        <v>1ο</v>
      </c>
      <c r="B3" s="331" t="str">
        <f>'1-συμβολαια'!C3</f>
        <v>κληρονομιάς ΑΠΟΔΟΧΗ [από 1/2 στο 1/7 αγροτεμαχίου Λιμενάρια -'';;;????'' 11.307μ2</v>
      </c>
      <c r="C3" s="332">
        <f>'1-συμβολαια'!D3</f>
        <v>0</v>
      </c>
      <c r="D3" s="456"/>
      <c r="E3" s="456"/>
      <c r="F3" s="456"/>
      <c r="G3" s="456"/>
      <c r="H3" s="456"/>
      <c r="I3" s="456"/>
      <c r="J3" s="456"/>
      <c r="K3" s="333"/>
      <c r="L3" s="333">
        <v>100</v>
      </c>
      <c r="M3" s="300"/>
      <c r="N3" s="300"/>
      <c r="O3" s="300">
        <v>21</v>
      </c>
      <c r="P3" s="300"/>
      <c r="Q3" s="300"/>
      <c r="R3" s="300"/>
      <c r="S3" s="74"/>
    </row>
    <row r="4" spans="1:25" ht="15.75">
      <c r="A4" s="520" t="s">
        <v>56</v>
      </c>
      <c r="B4" s="521"/>
      <c r="C4" s="521"/>
      <c r="D4" s="241">
        <f t="shared" ref="D4:L4" si="0">SUM(D3:D3)</f>
        <v>0</v>
      </c>
      <c r="E4" s="241">
        <f t="shared" si="0"/>
        <v>0</v>
      </c>
      <c r="F4" s="241">
        <f t="shared" si="0"/>
        <v>0</v>
      </c>
      <c r="G4" s="241">
        <f t="shared" si="0"/>
        <v>0</v>
      </c>
      <c r="H4" s="241">
        <f t="shared" si="0"/>
        <v>0</v>
      </c>
      <c r="I4" s="241">
        <f t="shared" si="0"/>
        <v>0</v>
      </c>
      <c r="J4" s="241">
        <f t="shared" si="0"/>
        <v>0</v>
      </c>
      <c r="K4" s="241">
        <f t="shared" si="0"/>
        <v>0</v>
      </c>
      <c r="L4" s="241">
        <f t="shared" si="0"/>
        <v>100</v>
      </c>
    </row>
    <row r="5" spans="1:25" ht="15.75">
      <c r="M5" s="124" t="s">
        <v>102</v>
      </c>
      <c r="N5" s="139"/>
      <c r="O5" s="139"/>
      <c r="P5" s="139"/>
      <c r="Q5" s="139"/>
      <c r="R5" s="139"/>
      <c r="S5" s="139"/>
      <c r="T5" s="120"/>
      <c r="U5" s="120"/>
      <c r="V5" s="120"/>
      <c r="W5" s="120"/>
      <c r="X5" s="5"/>
    </row>
    <row r="6" spans="1:25" ht="15.75">
      <c r="M6" s="235"/>
      <c r="N6" s="124" t="s">
        <v>425</v>
      </c>
      <c r="O6" s="235"/>
      <c r="P6" s="235"/>
      <c r="Q6" s="235"/>
      <c r="R6" s="235"/>
      <c r="S6" s="235"/>
      <c r="T6" s="235"/>
      <c r="U6" s="235"/>
      <c r="V6" s="235"/>
      <c r="W6" s="243"/>
      <c r="X6" s="243"/>
      <c r="Y6" s="243"/>
    </row>
    <row r="7" spans="1:25" ht="15.75">
      <c r="M7" s="243"/>
      <c r="N7" s="243"/>
      <c r="O7" s="139" t="s">
        <v>103</v>
      </c>
      <c r="P7" s="139"/>
      <c r="Q7" s="139"/>
      <c r="R7" s="139"/>
      <c r="S7" s="139"/>
      <c r="T7" s="139"/>
      <c r="U7" s="139"/>
      <c r="V7" s="139"/>
      <c r="W7" s="139"/>
      <c r="X7" s="243"/>
      <c r="Y7" s="242"/>
    </row>
    <row r="8" spans="1:25" ht="15.75">
      <c r="B8" s="130"/>
      <c r="M8" s="243"/>
      <c r="N8" s="243"/>
      <c r="O8" s="243"/>
      <c r="P8" s="244" t="s">
        <v>426</v>
      </c>
      <c r="Q8" s="243"/>
      <c r="R8" s="243"/>
      <c r="S8" s="244"/>
      <c r="T8" s="244"/>
      <c r="U8" s="244"/>
      <c r="V8" s="244"/>
      <c r="W8" s="244"/>
      <c r="X8" s="244"/>
      <c r="Y8" s="242"/>
    </row>
    <row r="9" spans="1:25" ht="15.75">
      <c r="B9" s="131"/>
      <c r="M9" s="243"/>
      <c r="N9" s="243"/>
      <c r="O9" s="243"/>
      <c r="P9" s="243"/>
      <c r="Q9" s="139" t="s">
        <v>427</v>
      </c>
      <c r="R9" s="139"/>
      <c r="S9" s="139"/>
      <c r="T9" s="244"/>
      <c r="U9" s="244"/>
      <c r="V9" s="139"/>
      <c r="W9" s="139"/>
      <c r="X9" s="139"/>
      <c r="Y9" s="242"/>
    </row>
    <row r="10" spans="1:25" ht="15.75">
      <c r="M10" s="243"/>
      <c r="N10" s="243"/>
      <c r="O10" s="243"/>
      <c r="P10" s="243"/>
      <c r="Q10" s="243"/>
      <c r="R10" s="244" t="s">
        <v>428</v>
      </c>
      <c r="S10" s="244"/>
      <c r="T10" s="244"/>
      <c r="U10" s="244"/>
      <c r="V10" s="244"/>
      <c r="W10" s="244"/>
      <c r="X10" s="244"/>
      <c r="Y10" s="242"/>
    </row>
    <row r="11" spans="1:25" ht="15.75">
      <c r="B11" s="130"/>
      <c r="T11" s="126"/>
      <c r="Y11" s="242"/>
    </row>
    <row r="12" spans="1:25" ht="15.75">
      <c r="B12" s="131"/>
      <c r="T12" s="126"/>
    </row>
    <row r="13" spans="1:25" ht="15.75">
      <c r="B13" s="303"/>
      <c r="C13" s="3"/>
      <c r="T13" s="126"/>
    </row>
    <row r="14" spans="1:25" ht="15.75">
      <c r="B14" s="3"/>
      <c r="C14" s="3"/>
      <c r="T14" s="126"/>
    </row>
    <row r="15" spans="1:25">
      <c r="B15" s="3"/>
      <c r="C15" s="3"/>
    </row>
    <row r="16" spans="1:25">
      <c r="B16" s="3"/>
      <c r="C16" s="3"/>
    </row>
    <row r="17" spans="2:3">
      <c r="B17" s="3"/>
      <c r="C17" s="3"/>
    </row>
    <row r="18" spans="2:3">
      <c r="B18" s="3"/>
      <c r="C18" s="3"/>
    </row>
    <row r="19" spans="2:3">
      <c r="B19" s="303"/>
      <c r="C19" s="3"/>
    </row>
    <row r="20" spans="2:3">
      <c r="B20" s="3"/>
      <c r="C20" s="3"/>
    </row>
    <row r="21" spans="2:3">
      <c r="B21" s="3"/>
      <c r="C21" s="3"/>
    </row>
  </sheetData>
  <mergeCells count="8">
    <mergeCell ref="M1:S2"/>
    <mergeCell ref="L1:L2"/>
    <mergeCell ref="A4:C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3" sqref="B13"/>
    </sheetView>
  </sheetViews>
  <sheetFormatPr defaultRowHeight="15"/>
  <cols>
    <col min="1" max="1" width="11.5703125" style="103" bestFit="1" customWidth="1"/>
    <col min="2" max="2" width="94.14062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502" t="s">
        <v>1</v>
      </c>
      <c r="B1" s="642" t="s">
        <v>0</v>
      </c>
      <c r="C1" s="644" t="s">
        <v>142</v>
      </c>
      <c r="D1" s="644"/>
      <c r="E1" s="644"/>
      <c r="F1" s="645" t="s">
        <v>29</v>
      </c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7"/>
    </row>
    <row r="2" spans="1:22" ht="16.5" thickBot="1">
      <c r="A2" s="533"/>
      <c r="B2" s="643"/>
      <c r="C2" s="101" t="s">
        <v>23</v>
      </c>
      <c r="D2" s="106" t="s">
        <v>9</v>
      </c>
      <c r="E2" s="109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458</v>
      </c>
      <c r="K2" s="290" t="s">
        <v>459</v>
      </c>
      <c r="L2" s="290" t="s">
        <v>460</v>
      </c>
      <c r="M2" s="291">
        <v>65</v>
      </c>
      <c r="N2" s="292" t="s">
        <v>461</v>
      </c>
      <c r="O2" s="292" t="s">
        <v>462</v>
      </c>
      <c r="P2" s="292" t="s">
        <v>463</v>
      </c>
      <c r="Q2" s="292" t="s">
        <v>464</v>
      </c>
      <c r="R2" s="292" t="s">
        <v>465</v>
      </c>
      <c r="S2" s="288">
        <v>67</v>
      </c>
      <c r="T2" s="172"/>
      <c r="U2" s="172"/>
      <c r="V2" s="287"/>
    </row>
    <row r="3" spans="1:22" s="136" customFormat="1">
      <c r="A3" s="351" t="str">
        <f>'1-συμβολαια'!A3</f>
        <v>1ο</v>
      </c>
      <c r="B3" s="335" t="str">
        <f>'1-συμβολαια'!C3</f>
        <v>κληρονομιάς ΑΠΟΔΟΧΗ [από 1/2 στο 1/7 αγροτεμαχίου Λιμενάρια -'';;;????'' 11.307μ2</v>
      </c>
      <c r="C3" s="308"/>
      <c r="D3" s="336"/>
      <c r="E3" s="336"/>
      <c r="F3" s="309"/>
      <c r="G3" s="309"/>
      <c r="H3" s="411"/>
      <c r="I3" s="412"/>
      <c r="J3" s="412"/>
      <c r="K3" s="412"/>
      <c r="L3" s="412"/>
      <c r="M3" s="412"/>
      <c r="N3" s="309"/>
      <c r="O3" s="309"/>
      <c r="P3" s="309"/>
      <c r="Q3" s="309"/>
      <c r="R3" s="309"/>
      <c r="S3" s="309"/>
      <c r="T3" s="309"/>
      <c r="U3" s="309"/>
      <c r="V3" s="309"/>
    </row>
    <row r="4" spans="1:22" ht="15.75">
      <c r="A4" s="520" t="s">
        <v>47</v>
      </c>
      <c r="B4" s="521"/>
      <c r="C4" s="107">
        <f>SUM(C3:C3)</f>
        <v>0</v>
      </c>
      <c r="D4" s="107">
        <f>SUM(D3:D3)</f>
        <v>0</v>
      </c>
      <c r="E4" s="107">
        <f>SUM(E3:E3)</f>
        <v>0</v>
      </c>
      <c r="I4" s="69">
        <f t="shared" ref="I4:T4" si="0">SUM(I3:I3)</f>
        <v>0</v>
      </c>
      <c r="J4" s="69">
        <f t="shared" si="0"/>
        <v>0</v>
      </c>
      <c r="K4" s="69">
        <f t="shared" si="0"/>
        <v>0</v>
      </c>
      <c r="L4" s="69">
        <f t="shared" si="0"/>
        <v>0</v>
      </c>
      <c r="M4" s="69">
        <f t="shared" si="0"/>
        <v>0</v>
      </c>
      <c r="N4" s="69">
        <f t="shared" si="0"/>
        <v>0</v>
      </c>
      <c r="O4" s="69">
        <f t="shared" si="0"/>
        <v>0</v>
      </c>
      <c r="P4" s="69">
        <f t="shared" si="0"/>
        <v>0</v>
      </c>
      <c r="Q4" s="69">
        <f t="shared" si="0"/>
        <v>0</v>
      </c>
      <c r="R4" s="69">
        <f t="shared" si="0"/>
        <v>0</v>
      </c>
      <c r="S4" s="69">
        <f t="shared" si="0"/>
        <v>0</v>
      </c>
      <c r="T4" s="69">
        <f t="shared" si="0"/>
        <v>0</v>
      </c>
    </row>
    <row r="5" spans="1:22"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</row>
    <row r="6" spans="1:22" ht="15.75">
      <c r="F6" s="153" t="s">
        <v>238</v>
      </c>
      <c r="G6" s="124"/>
      <c r="H6" s="293"/>
      <c r="I6" s="293"/>
      <c r="J6" s="293"/>
      <c r="K6" s="293"/>
      <c r="L6" s="293"/>
      <c r="M6" s="293"/>
      <c r="N6" s="293"/>
      <c r="O6" s="293"/>
      <c r="P6" s="293"/>
      <c r="Q6" s="293"/>
      <c r="R6" s="293"/>
      <c r="S6" s="293"/>
      <c r="T6" s="293"/>
      <c r="U6" s="293"/>
      <c r="V6" s="294"/>
    </row>
    <row r="7" spans="1:22" ht="15.75">
      <c r="F7" s="295"/>
      <c r="G7" s="139" t="s">
        <v>239</v>
      </c>
      <c r="H7" s="293"/>
      <c r="I7" s="293"/>
      <c r="J7" s="293"/>
      <c r="K7" s="293"/>
      <c r="L7" s="293"/>
      <c r="M7" s="293"/>
      <c r="N7" s="293"/>
      <c r="O7" s="293"/>
      <c r="P7" s="293"/>
      <c r="Q7" s="293"/>
      <c r="R7" s="293"/>
      <c r="S7" s="293"/>
      <c r="T7" s="293"/>
      <c r="U7" s="293"/>
      <c r="V7" s="294"/>
    </row>
    <row r="8" spans="1:22" ht="15.75">
      <c r="F8" s="294"/>
      <c r="G8" s="294"/>
      <c r="H8" s="153" t="s">
        <v>240</v>
      </c>
      <c r="I8" s="124"/>
      <c r="J8" s="124"/>
      <c r="K8" s="124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4"/>
    </row>
    <row r="9" spans="1:22" ht="15.75">
      <c r="F9" s="294"/>
      <c r="G9" s="295"/>
      <c r="H9" s="294"/>
      <c r="I9" s="139" t="s">
        <v>260</v>
      </c>
      <c r="J9" s="139"/>
      <c r="K9" s="139"/>
      <c r="L9" s="296"/>
      <c r="M9" s="296"/>
      <c r="N9" s="296"/>
      <c r="O9" s="296"/>
      <c r="P9" s="296"/>
      <c r="Q9" s="296"/>
      <c r="R9" s="296"/>
      <c r="S9" s="296"/>
      <c r="T9" s="296"/>
      <c r="U9" s="293"/>
      <c r="V9" s="294"/>
    </row>
    <row r="10" spans="1:22" ht="15.75">
      <c r="F10" s="294"/>
      <c r="G10" s="295"/>
      <c r="H10" s="294"/>
      <c r="I10" s="139"/>
      <c r="J10" s="153" t="s">
        <v>466</v>
      </c>
      <c r="K10" s="139"/>
      <c r="L10" s="296"/>
      <c r="M10" s="296"/>
      <c r="N10" s="296"/>
      <c r="O10" s="296"/>
      <c r="P10" s="296"/>
      <c r="Q10" s="296"/>
      <c r="R10" s="296"/>
      <c r="S10" s="296"/>
      <c r="T10" s="296"/>
      <c r="U10" s="293"/>
      <c r="V10" s="294"/>
    </row>
    <row r="11" spans="1:22" ht="15.75">
      <c r="F11" s="294"/>
      <c r="G11" s="295"/>
      <c r="H11" s="294"/>
      <c r="I11" s="139"/>
      <c r="J11" s="139"/>
      <c r="K11" s="139" t="s">
        <v>467</v>
      </c>
      <c r="L11" s="296"/>
      <c r="M11" s="296"/>
      <c r="N11" s="296"/>
      <c r="O11" s="296"/>
      <c r="P11" s="296"/>
      <c r="Q11" s="296"/>
      <c r="R11" s="296"/>
      <c r="S11" s="296"/>
      <c r="T11" s="296"/>
      <c r="U11" s="293"/>
      <c r="V11" s="294"/>
    </row>
    <row r="12" spans="1:22" ht="15.75">
      <c r="F12" s="294"/>
      <c r="G12" s="294"/>
      <c r="H12" s="293"/>
      <c r="I12" s="296"/>
      <c r="J12" s="296"/>
      <c r="K12" s="296"/>
      <c r="L12" s="153" t="s">
        <v>468</v>
      </c>
      <c r="M12" s="296"/>
      <c r="N12" s="296"/>
      <c r="O12" s="296"/>
      <c r="P12" s="296"/>
      <c r="Q12" s="296"/>
      <c r="R12" s="296"/>
      <c r="S12" s="296"/>
      <c r="T12" s="296"/>
      <c r="U12" s="293"/>
      <c r="V12" s="294"/>
    </row>
    <row r="13" spans="1:22" ht="15.75">
      <c r="B13" s="130"/>
      <c r="C13" s="105">
        <f>SUM(C5:C6)</f>
        <v>0</v>
      </c>
      <c r="F13" s="293"/>
      <c r="G13" s="293"/>
      <c r="H13" s="293"/>
      <c r="I13" s="296"/>
      <c r="J13" s="296"/>
      <c r="K13" s="296"/>
      <c r="L13" s="296"/>
      <c r="M13" s="139" t="s">
        <v>261</v>
      </c>
      <c r="N13" s="296"/>
      <c r="O13" s="296"/>
      <c r="P13" s="296"/>
      <c r="Q13" s="296"/>
      <c r="R13" s="296"/>
      <c r="S13" s="296"/>
      <c r="T13" s="296"/>
      <c r="U13" s="293"/>
      <c r="V13" s="294"/>
    </row>
    <row r="14" spans="1:22" ht="15.75">
      <c r="B14" s="131"/>
      <c r="F14" s="294"/>
      <c r="G14" s="294"/>
      <c r="H14" s="293"/>
      <c r="I14" s="296"/>
      <c r="J14" s="296"/>
      <c r="K14" s="296"/>
      <c r="L14" s="296"/>
      <c r="M14" s="296"/>
      <c r="N14" s="153" t="s">
        <v>469</v>
      </c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F15" s="294"/>
      <c r="G15" s="294"/>
      <c r="H15" s="293"/>
      <c r="I15" s="296"/>
      <c r="J15" s="296"/>
      <c r="K15" s="296"/>
      <c r="L15" s="296"/>
      <c r="M15" s="296"/>
      <c r="N15" s="296"/>
      <c r="O15" s="139" t="s">
        <v>470</v>
      </c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4"/>
      <c r="H16" s="293"/>
      <c r="I16" s="296"/>
      <c r="J16" s="296"/>
      <c r="K16" s="296"/>
      <c r="L16" s="296"/>
      <c r="M16" s="296"/>
      <c r="N16" s="296"/>
      <c r="O16" s="296"/>
      <c r="P16" s="153" t="s">
        <v>262</v>
      </c>
      <c r="Q16" s="296"/>
      <c r="R16" s="296"/>
      <c r="S16" s="296"/>
      <c r="T16" s="296"/>
      <c r="U16" s="293"/>
      <c r="V16" s="294"/>
    </row>
    <row r="17" spans="6:22" ht="15.75">
      <c r="F17" s="294"/>
      <c r="G17" s="294"/>
      <c r="H17" s="293"/>
      <c r="I17" s="296"/>
      <c r="J17" s="296"/>
      <c r="K17" s="296"/>
      <c r="L17" s="296"/>
      <c r="M17" s="296"/>
      <c r="N17" s="296"/>
      <c r="O17" s="296"/>
      <c r="P17" s="296"/>
      <c r="Q17" s="139" t="s">
        <v>263</v>
      </c>
      <c r="R17" s="139"/>
      <c r="S17" s="139"/>
      <c r="T17" s="296"/>
      <c r="U17" s="293"/>
      <c r="V17" s="294"/>
    </row>
    <row r="18" spans="6:22" ht="15.75">
      <c r="F18" s="294"/>
      <c r="G18" s="294"/>
      <c r="H18" s="293"/>
      <c r="I18" s="296"/>
      <c r="J18" s="296"/>
      <c r="K18" s="296"/>
      <c r="L18" s="296"/>
      <c r="M18" s="296"/>
      <c r="N18" s="296"/>
      <c r="O18" s="296"/>
      <c r="P18" s="296"/>
      <c r="Q18" s="296"/>
      <c r="R18" s="153" t="s">
        <v>264</v>
      </c>
      <c r="S18" s="296"/>
      <c r="T18" s="296"/>
      <c r="U18" s="293"/>
      <c r="V18" s="294"/>
    </row>
    <row r="19" spans="6:22" ht="15.75">
      <c r="F19" s="294"/>
      <c r="G19" s="294"/>
      <c r="H19" s="293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139" t="s">
        <v>265</v>
      </c>
      <c r="T19" s="296"/>
      <c r="U19" s="293"/>
      <c r="V19" s="294"/>
    </row>
    <row r="20" spans="6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296"/>
      <c r="P20" s="296"/>
      <c r="Q20" s="296"/>
      <c r="R20" s="296"/>
      <c r="S20" s="296"/>
      <c r="T20" s="153" t="s">
        <v>471</v>
      </c>
      <c r="U20" s="293"/>
      <c r="V20" s="294"/>
    </row>
    <row r="21" spans="6:22">
      <c r="F21" s="294"/>
      <c r="G21" s="294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4"/>
    </row>
    <row r="22" spans="6:22">
      <c r="H22" s="118"/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</row>
    <row r="23" spans="6:22"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</row>
    <row r="24" spans="6:22"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6:22"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6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6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6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6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6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6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6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46"/>
  <sheetViews>
    <sheetView workbookViewId="0">
      <pane ySplit="2" topLeftCell="A3" activePane="bottomLeft" state="frozen"/>
      <selection pane="bottomLeft" activeCell="D10" sqref="D10"/>
    </sheetView>
  </sheetViews>
  <sheetFormatPr defaultRowHeight="11.25"/>
  <cols>
    <col min="1" max="2" width="9" style="8" customWidth="1"/>
    <col min="3" max="3" width="65.42578125" style="141" bestFit="1" customWidth="1"/>
    <col min="4" max="4" width="11.140625" style="2" customWidth="1"/>
    <col min="5" max="5" width="9" style="2" customWidth="1"/>
    <col min="6" max="7" width="10.28515625" style="82" customWidth="1"/>
    <col min="8" max="8" width="10.7109375" style="82" customWidth="1"/>
    <col min="9" max="9" width="9" style="82" customWidth="1"/>
    <col min="10" max="10" width="7.85546875" style="82" customWidth="1"/>
    <col min="11" max="11" width="10.28515625" style="82" customWidth="1"/>
    <col min="12" max="12" width="8.28515625" style="82" customWidth="1"/>
    <col min="13" max="13" width="8.85546875" style="82" customWidth="1"/>
    <col min="14" max="15" width="7.140625" style="82" customWidth="1"/>
    <col min="16" max="19" width="8.7109375" style="82" customWidth="1"/>
    <col min="20" max="20" width="8.5703125" style="82" customWidth="1"/>
    <col min="21" max="21" width="8.140625" style="82" customWidth="1"/>
    <col min="22" max="22" width="7.140625" style="82" customWidth="1"/>
    <col min="23" max="24" width="8.28515625" style="82" customWidth="1"/>
    <col min="25" max="25" width="7.140625" style="82" customWidth="1"/>
    <col min="26" max="26" width="8.5703125" style="82" customWidth="1"/>
    <col min="27" max="27" width="9.7109375" style="82" customWidth="1"/>
    <col min="28" max="28" width="7.140625" style="82" customWidth="1"/>
    <col min="29" max="29" width="6.140625" style="82" customWidth="1"/>
    <col min="30" max="30" width="7.140625" style="82" customWidth="1"/>
    <col min="31" max="34" width="6.140625" style="82" customWidth="1"/>
    <col min="35" max="35" width="9" style="82" customWidth="1"/>
    <col min="36" max="36" width="16.28515625" style="82" customWidth="1"/>
    <col min="37" max="37" width="8.85546875" style="82" customWidth="1"/>
    <col min="38" max="38" width="8.42578125" style="82" customWidth="1"/>
    <col min="39" max="39" width="8.140625" style="82" customWidth="1"/>
    <col min="40" max="40" width="7.7109375" style="82" customWidth="1"/>
    <col min="41" max="41" width="7" style="82" customWidth="1"/>
    <col min="42" max="42" width="6.140625" style="82" customWidth="1"/>
    <col min="43" max="47" width="7.85546875" style="82" customWidth="1"/>
    <col min="48" max="49" width="6.140625" style="82" customWidth="1"/>
    <col min="50" max="50" width="9.7109375" style="82" customWidth="1"/>
    <col min="51" max="51" width="8.42578125" style="82" customWidth="1"/>
    <col min="52" max="52" width="6.140625" style="82" customWidth="1"/>
    <col min="53" max="53" width="10.140625" style="82" customWidth="1"/>
    <col min="54" max="55" width="6.140625" style="82" customWidth="1"/>
    <col min="56" max="56" width="8" style="82" customWidth="1"/>
    <col min="57" max="58" width="6.140625" style="82" customWidth="1"/>
    <col min="59" max="59" width="7.42578125" style="82" customWidth="1"/>
    <col min="60" max="60" width="8.5703125" style="82" customWidth="1"/>
    <col min="61" max="67" width="6.140625" style="82" customWidth="1"/>
    <col min="68" max="68" width="8.140625" style="82" customWidth="1"/>
    <col min="69" max="69" width="6.140625" style="82" customWidth="1"/>
    <col min="70" max="70" width="7.7109375" style="82" customWidth="1"/>
    <col min="71" max="71" width="5.5703125" style="82" customWidth="1"/>
    <col min="72" max="72" width="10.5703125" style="363" customWidth="1"/>
    <col min="73" max="78" width="10.5703125" style="82" customWidth="1"/>
    <col min="79" max="80" width="12.42578125" style="83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463" t="s">
        <v>1</v>
      </c>
      <c r="B1" s="668" t="s">
        <v>553</v>
      </c>
      <c r="C1" s="660" t="s">
        <v>0</v>
      </c>
      <c r="D1" s="663" t="s">
        <v>94</v>
      </c>
      <c r="E1" s="664"/>
      <c r="F1" s="651" t="s">
        <v>95</v>
      </c>
      <c r="G1" s="651"/>
      <c r="H1" s="651"/>
      <c r="I1" s="652" t="s">
        <v>171</v>
      </c>
      <c r="J1" s="652"/>
      <c r="K1" s="651" t="s">
        <v>175</v>
      </c>
      <c r="L1" s="651"/>
      <c r="M1" s="651"/>
      <c r="N1" s="651"/>
      <c r="O1" s="651"/>
      <c r="P1" s="651"/>
      <c r="Q1" s="651"/>
      <c r="R1" s="651"/>
      <c r="S1" s="651"/>
      <c r="T1" s="651"/>
      <c r="U1" s="651"/>
      <c r="V1" s="651"/>
      <c r="W1" s="651"/>
      <c r="X1" s="651"/>
      <c r="Y1" s="651"/>
      <c r="Z1" s="651"/>
      <c r="AA1" s="651"/>
      <c r="AB1" s="651"/>
      <c r="AC1" s="651"/>
      <c r="AD1" s="651"/>
      <c r="AE1" s="651"/>
      <c r="AF1" s="651"/>
      <c r="AG1" s="651"/>
      <c r="AH1" s="651"/>
      <c r="AI1" s="651"/>
      <c r="AJ1" s="651"/>
      <c r="AK1" s="662" t="s">
        <v>176</v>
      </c>
      <c r="AL1" s="662"/>
      <c r="AM1" s="662"/>
      <c r="AN1" s="662"/>
      <c r="AO1" s="662"/>
      <c r="AP1" s="662"/>
      <c r="AQ1" s="662"/>
      <c r="AR1" s="662"/>
      <c r="AS1" s="662"/>
      <c r="AT1" s="662"/>
      <c r="AU1" s="662"/>
      <c r="AV1" s="662"/>
      <c r="AW1" s="662"/>
      <c r="AX1" s="662"/>
      <c r="AY1" s="653" t="s">
        <v>192</v>
      </c>
      <c r="AZ1" s="654"/>
      <c r="BA1" s="654"/>
      <c r="BB1" s="654"/>
      <c r="BC1" s="654"/>
      <c r="BD1" s="655"/>
      <c r="BE1" s="656" t="s">
        <v>196</v>
      </c>
      <c r="BF1" s="657"/>
      <c r="BG1" s="657"/>
      <c r="BH1" s="658"/>
      <c r="BI1" s="659" t="s">
        <v>184</v>
      </c>
      <c r="BJ1" s="659"/>
      <c r="BK1" s="659"/>
      <c r="BL1" s="659"/>
      <c r="BM1" s="659"/>
      <c r="BN1" s="659"/>
      <c r="BO1" s="659"/>
      <c r="BP1" s="659"/>
      <c r="BQ1" s="659"/>
      <c r="BR1" s="659"/>
      <c r="BS1" s="659"/>
      <c r="BT1" s="659"/>
      <c r="BU1" s="665" t="s">
        <v>505</v>
      </c>
      <c r="BV1" s="666"/>
      <c r="BW1" s="666"/>
      <c r="BX1" s="666"/>
      <c r="BY1" s="666"/>
      <c r="BZ1" s="667"/>
      <c r="CA1" s="648" t="s">
        <v>287</v>
      </c>
      <c r="CB1" s="648"/>
      <c r="CC1" s="648"/>
    </row>
    <row r="2" spans="1:81" ht="23.25" thickBot="1">
      <c r="A2" s="464"/>
      <c r="B2" s="669"/>
      <c r="C2" s="661"/>
      <c r="D2" s="161"/>
      <c r="E2" s="181" t="s">
        <v>92</v>
      </c>
      <c r="F2" s="144"/>
      <c r="G2" s="182" t="s">
        <v>92</v>
      </c>
      <c r="H2" s="143" t="s">
        <v>170</v>
      </c>
      <c r="I2" s="144"/>
      <c r="J2" s="210" t="s">
        <v>92</v>
      </c>
      <c r="K2" s="144" t="s">
        <v>241</v>
      </c>
      <c r="L2" s="144" t="s">
        <v>242</v>
      </c>
      <c r="M2" s="144" t="s">
        <v>243</v>
      </c>
      <c r="N2" s="144" t="s">
        <v>244</v>
      </c>
      <c r="O2" s="144" t="s">
        <v>245</v>
      </c>
      <c r="P2" s="144" t="s">
        <v>488</v>
      </c>
      <c r="Q2" s="144" t="s">
        <v>533</v>
      </c>
      <c r="R2" s="144" t="s">
        <v>534</v>
      </c>
      <c r="S2" s="144" t="s">
        <v>535</v>
      </c>
      <c r="T2" s="144" t="s">
        <v>246</v>
      </c>
      <c r="U2" s="144" t="s">
        <v>454</v>
      </c>
      <c r="V2" s="144" t="s">
        <v>455</v>
      </c>
      <c r="W2" s="144" t="s">
        <v>482</v>
      </c>
      <c r="X2" s="144" t="s">
        <v>540</v>
      </c>
      <c r="Y2" s="144" t="s">
        <v>491</v>
      </c>
      <c r="Z2" s="144" t="s">
        <v>541</v>
      </c>
      <c r="AA2" s="144" t="s">
        <v>247</v>
      </c>
      <c r="AB2" s="144" t="s">
        <v>248</v>
      </c>
      <c r="AC2" s="144" t="s">
        <v>249</v>
      </c>
      <c r="AD2" s="144" t="s">
        <v>280</v>
      </c>
      <c r="AE2" s="144" t="s">
        <v>278</v>
      </c>
      <c r="AF2" s="144" t="s">
        <v>279</v>
      </c>
      <c r="AG2" s="144"/>
      <c r="AH2" s="144"/>
      <c r="AI2" s="144" t="s">
        <v>47</v>
      </c>
      <c r="AJ2" s="142" t="s">
        <v>29</v>
      </c>
      <c r="AK2" s="144" t="s">
        <v>177</v>
      </c>
      <c r="AL2" s="144" t="s">
        <v>178</v>
      </c>
      <c r="AM2" s="144" t="s">
        <v>179</v>
      </c>
      <c r="AN2" s="144" t="s">
        <v>181</v>
      </c>
      <c r="AO2" s="144" t="s">
        <v>182</v>
      </c>
      <c r="AP2" s="144" t="s">
        <v>183</v>
      </c>
      <c r="AQ2" s="144" t="s">
        <v>266</v>
      </c>
      <c r="AR2" s="144" t="s">
        <v>267</v>
      </c>
      <c r="AS2" s="144" t="s">
        <v>268</v>
      </c>
      <c r="AT2" s="144" t="s">
        <v>484</v>
      </c>
      <c r="AU2" s="144" t="s">
        <v>485</v>
      </c>
      <c r="AV2" s="144"/>
      <c r="AW2" s="144"/>
      <c r="AX2" s="147" t="s">
        <v>47</v>
      </c>
      <c r="AY2" s="144" t="s">
        <v>189</v>
      </c>
      <c r="AZ2" s="144" t="s">
        <v>190</v>
      </c>
      <c r="BA2" s="144" t="s">
        <v>193</v>
      </c>
      <c r="BB2" s="144" t="s">
        <v>191</v>
      </c>
      <c r="BC2" s="144" t="s">
        <v>195</v>
      </c>
      <c r="BD2" s="142" t="s">
        <v>47</v>
      </c>
      <c r="BE2" s="144" t="s">
        <v>200</v>
      </c>
      <c r="BF2" s="144" t="s">
        <v>201</v>
      </c>
      <c r="BG2" s="144" t="s">
        <v>202</v>
      </c>
      <c r="BH2" s="145" t="s">
        <v>47</v>
      </c>
      <c r="BI2" s="144" t="s">
        <v>210</v>
      </c>
      <c r="BJ2" s="144" t="s">
        <v>211</v>
      </c>
      <c r="BK2" s="144" t="s">
        <v>214</v>
      </c>
      <c r="BL2" s="144" t="s">
        <v>219</v>
      </c>
      <c r="BM2" s="144" t="s">
        <v>220</v>
      </c>
      <c r="BN2" s="144" t="s">
        <v>221</v>
      </c>
      <c r="BO2" s="144" t="s">
        <v>282</v>
      </c>
      <c r="BP2" s="144" t="s">
        <v>283</v>
      </c>
      <c r="BQ2" s="144" t="s">
        <v>472</v>
      </c>
      <c r="BR2" s="144" t="s">
        <v>473</v>
      </c>
      <c r="BS2" s="144"/>
      <c r="BT2" s="361" t="s">
        <v>47</v>
      </c>
      <c r="BU2" s="144"/>
      <c r="BV2" s="144"/>
      <c r="BW2" s="144"/>
      <c r="BX2" s="144"/>
      <c r="BY2" s="144"/>
      <c r="BZ2" s="147" t="s">
        <v>506</v>
      </c>
      <c r="CA2" s="414" t="s">
        <v>137</v>
      </c>
      <c r="CB2" s="415" t="s">
        <v>507</v>
      </c>
      <c r="CC2" s="179" t="s">
        <v>286</v>
      </c>
    </row>
    <row r="3" spans="1:81" s="5" customFormat="1">
      <c r="A3" s="318" t="str">
        <f>'1-συμβολαια'!A3</f>
        <v>1ο</v>
      </c>
      <c r="B3" s="438">
        <f>'1-συμβολαια'!B3</f>
        <v>37025</v>
      </c>
      <c r="C3" s="337" t="str">
        <f>'1-συμβολαια'!C3</f>
        <v>κληρονομιάς ΑΠΟΔΟΧΗ [από 1/2 στο 1/7 αγροτεμαχίου Λιμενάρια -'';;;????'' 11.307μ2</v>
      </c>
      <c r="D3" s="413">
        <f>'5-αντίγρ'!AN3</f>
        <v>5500</v>
      </c>
      <c r="E3" s="413">
        <f>'5-αντίγρ'!AM3</f>
        <v>1600</v>
      </c>
      <c r="F3" s="282">
        <f>'6-μεταγρ'!P3</f>
        <v>4000</v>
      </c>
      <c r="G3" s="282">
        <f>'6-μεταγρ'!N3+'6-μεταγρ'!O3</f>
        <v>900</v>
      </c>
      <c r="H3" s="283">
        <f>'6-μεταγρ'!Q3</f>
        <v>0</v>
      </c>
      <c r="I3" s="282">
        <f>'7-προςΔΟΥ'!V3</f>
        <v>30800</v>
      </c>
      <c r="J3" s="282">
        <f>'7-προςΔΟΥ'!L3</f>
        <v>605</v>
      </c>
      <c r="K3" s="281">
        <f>2000+2000+1100</f>
        <v>5100</v>
      </c>
      <c r="L3" s="281"/>
      <c r="M3" s="281"/>
      <c r="N3" s="281">
        <v>1100</v>
      </c>
      <c r="O3" s="281">
        <v>1100</v>
      </c>
      <c r="P3" s="281">
        <v>1100</v>
      </c>
      <c r="Q3" s="281"/>
      <c r="R3" s="281"/>
      <c r="S3" s="281"/>
      <c r="T3" s="281"/>
      <c r="U3" s="281"/>
      <c r="V3" s="281">
        <f>2000+1100</f>
        <v>3100</v>
      </c>
      <c r="W3" s="281">
        <v>1100</v>
      </c>
      <c r="X3" s="281"/>
      <c r="Y3" s="281"/>
      <c r="Z3" s="281">
        <f>5000+5000+1100</f>
        <v>11100</v>
      </c>
      <c r="AA3" s="281">
        <v>11100</v>
      </c>
      <c r="AB3" s="281">
        <v>5100</v>
      </c>
      <c r="AC3" s="281">
        <f>2*480</f>
        <v>960</v>
      </c>
      <c r="AD3" s="281"/>
      <c r="AE3" s="281"/>
      <c r="AF3" s="281"/>
      <c r="AG3" s="281"/>
      <c r="AH3" s="281"/>
      <c r="AI3" s="281">
        <f t="shared" ref="AI3" si="0">SUM(K3:AH3)-AC3-AE3</f>
        <v>39900</v>
      </c>
      <c r="AJ3" s="281"/>
      <c r="AK3" s="281">
        <v>2200</v>
      </c>
      <c r="AL3" s="281">
        <v>2200</v>
      </c>
      <c r="AM3" s="281">
        <v>2200</v>
      </c>
      <c r="AN3" s="281"/>
      <c r="AO3" s="281"/>
      <c r="AP3" s="281"/>
      <c r="AQ3" s="281"/>
      <c r="AR3" s="281"/>
      <c r="AS3" s="281">
        <v>2200</v>
      </c>
      <c r="AT3" s="281"/>
      <c r="AU3" s="281"/>
      <c r="AV3" s="281"/>
      <c r="AW3" s="281"/>
      <c r="AX3" s="281">
        <f t="shared" ref="AX3" si="1">SUM(AK3:AW3)</f>
        <v>8800</v>
      </c>
      <c r="AY3" s="281">
        <f>2000+2*1100</f>
        <v>4200</v>
      </c>
      <c r="AZ3" s="281"/>
      <c r="BA3" s="281">
        <f>2000+2*1100</f>
        <v>4200</v>
      </c>
      <c r="BB3" s="281"/>
      <c r="BC3" s="281"/>
      <c r="BD3" s="281">
        <f t="shared" ref="BD3" si="2">SUM(AY3:BC3)</f>
        <v>8400</v>
      </c>
      <c r="BE3" s="281"/>
      <c r="BF3" s="281"/>
      <c r="BG3" s="281"/>
      <c r="BH3" s="281">
        <f t="shared" ref="BH3" si="3">SUM(BE3:BG3)</f>
        <v>0</v>
      </c>
      <c r="BI3" s="281"/>
      <c r="BJ3" s="281"/>
      <c r="BK3" s="281"/>
      <c r="BL3" s="281"/>
      <c r="BM3" s="281"/>
      <c r="BN3" s="281"/>
      <c r="BO3" s="281"/>
      <c r="BP3" s="281">
        <v>489</v>
      </c>
      <c r="BQ3" s="281">
        <v>100</v>
      </c>
      <c r="BR3" s="281">
        <v>100</v>
      </c>
      <c r="BS3" s="278"/>
      <c r="BT3" s="281">
        <f t="shared" ref="BT3" si="4">SUM(BI3:BS3)-BP3</f>
        <v>200</v>
      </c>
      <c r="BU3" s="283"/>
      <c r="BV3" s="283"/>
      <c r="BW3" s="283"/>
      <c r="BX3" s="283"/>
      <c r="BY3" s="283"/>
      <c r="BZ3" s="283">
        <f t="shared" ref="BZ3" si="5">SUM(BU3:BY3)</f>
        <v>0</v>
      </c>
      <c r="CA3" s="283">
        <f t="shared" ref="CA3" si="6">D3+F3+I3+AI3-AC3-AE3+AX3+BD3+BH3+BT3-BP3+BZ3-BY3</f>
        <v>96151</v>
      </c>
      <c r="CB3" s="283">
        <f t="shared" ref="CB3" si="7">E3+G3+J3+AC3+AE3+BP3+BY3</f>
        <v>4554</v>
      </c>
      <c r="CC3" s="328"/>
    </row>
    <row r="4" spans="1:81" s="8" customFormat="1">
      <c r="A4" s="649" t="s">
        <v>47</v>
      </c>
      <c r="B4" s="650"/>
      <c r="C4" s="650"/>
      <c r="D4" s="150">
        <f t="shared" ref="D4:AI4" si="8">SUM(D3:D3)</f>
        <v>5500</v>
      </c>
      <c r="E4" s="150">
        <f t="shared" si="8"/>
        <v>1600</v>
      </c>
      <c r="F4" s="150">
        <f t="shared" si="8"/>
        <v>4000</v>
      </c>
      <c r="G4" s="150">
        <f t="shared" si="8"/>
        <v>900</v>
      </c>
      <c r="H4" s="150">
        <f t="shared" si="8"/>
        <v>0</v>
      </c>
      <c r="I4" s="150">
        <f t="shared" si="8"/>
        <v>30800</v>
      </c>
      <c r="J4" s="150">
        <f t="shared" si="8"/>
        <v>605</v>
      </c>
      <c r="K4" s="150">
        <f t="shared" si="8"/>
        <v>5100</v>
      </c>
      <c r="L4" s="150">
        <f t="shared" si="8"/>
        <v>0</v>
      </c>
      <c r="M4" s="150">
        <f t="shared" si="8"/>
        <v>0</v>
      </c>
      <c r="N4" s="150">
        <f t="shared" si="8"/>
        <v>1100</v>
      </c>
      <c r="O4" s="150">
        <f t="shared" si="8"/>
        <v>1100</v>
      </c>
      <c r="P4" s="150">
        <f t="shared" si="8"/>
        <v>1100</v>
      </c>
      <c r="Q4" s="150">
        <f t="shared" si="8"/>
        <v>0</v>
      </c>
      <c r="R4" s="150">
        <f t="shared" si="8"/>
        <v>0</v>
      </c>
      <c r="S4" s="150">
        <f t="shared" si="8"/>
        <v>0</v>
      </c>
      <c r="T4" s="150">
        <f t="shared" si="8"/>
        <v>0</v>
      </c>
      <c r="U4" s="150">
        <f t="shared" si="8"/>
        <v>0</v>
      </c>
      <c r="V4" s="150">
        <f t="shared" si="8"/>
        <v>3100</v>
      </c>
      <c r="W4" s="150">
        <f t="shared" si="8"/>
        <v>1100</v>
      </c>
      <c r="X4" s="150">
        <f t="shared" si="8"/>
        <v>0</v>
      </c>
      <c r="Y4" s="150">
        <f t="shared" si="8"/>
        <v>0</v>
      </c>
      <c r="Z4" s="150">
        <f t="shared" si="8"/>
        <v>11100</v>
      </c>
      <c r="AA4" s="150">
        <f t="shared" si="8"/>
        <v>11100</v>
      </c>
      <c r="AB4" s="150">
        <f t="shared" si="8"/>
        <v>5100</v>
      </c>
      <c r="AC4" s="150">
        <f t="shared" si="8"/>
        <v>960</v>
      </c>
      <c r="AD4" s="150">
        <f t="shared" si="8"/>
        <v>0</v>
      </c>
      <c r="AE4" s="150">
        <f t="shared" si="8"/>
        <v>0</v>
      </c>
      <c r="AF4" s="150">
        <f t="shared" si="8"/>
        <v>0</v>
      </c>
      <c r="AG4" s="150">
        <f t="shared" si="8"/>
        <v>0</v>
      </c>
      <c r="AH4" s="150">
        <f t="shared" si="8"/>
        <v>0</v>
      </c>
      <c r="AI4" s="150">
        <f t="shared" si="8"/>
        <v>39900</v>
      </c>
      <c r="AJ4" s="150"/>
      <c r="AK4" s="150">
        <f t="shared" ref="AK4:CB4" si="9">SUM(AK3:AK3)</f>
        <v>2200</v>
      </c>
      <c r="AL4" s="150">
        <f t="shared" si="9"/>
        <v>2200</v>
      </c>
      <c r="AM4" s="150">
        <f t="shared" si="9"/>
        <v>2200</v>
      </c>
      <c r="AN4" s="150">
        <f t="shared" si="9"/>
        <v>0</v>
      </c>
      <c r="AO4" s="150">
        <f t="shared" si="9"/>
        <v>0</v>
      </c>
      <c r="AP4" s="419">
        <f t="shared" si="9"/>
        <v>0</v>
      </c>
      <c r="AQ4" s="150">
        <f t="shared" si="9"/>
        <v>0</v>
      </c>
      <c r="AR4" s="150">
        <f t="shared" si="9"/>
        <v>0</v>
      </c>
      <c r="AS4" s="150">
        <f t="shared" si="9"/>
        <v>2200</v>
      </c>
      <c r="AT4" s="150">
        <f t="shared" si="9"/>
        <v>0</v>
      </c>
      <c r="AU4" s="150">
        <f t="shared" si="9"/>
        <v>0</v>
      </c>
      <c r="AV4" s="150">
        <f t="shared" si="9"/>
        <v>0</v>
      </c>
      <c r="AW4" s="150">
        <f t="shared" si="9"/>
        <v>0</v>
      </c>
      <c r="AX4" s="150">
        <f t="shared" si="9"/>
        <v>8800</v>
      </c>
      <c r="AY4" s="150">
        <f t="shared" si="9"/>
        <v>4200</v>
      </c>
      <c r="AZ4" s="420">
        <f t="shared" si="9"/>
        <v>0</v>
      </c>
      <c r="BA4" s="150">
        <f t="shared" si="9"/>
        <v>4200</v>
      </c>
      <c r="BB4" s="420">
        <f t="shared" si="9"/>
        <v>0</v>
      </c>
      <c r="BC4" s="420">
        <f t="shared" si="9"/>
        <v>0</v>
      </c>
      <c r="BD4" s="150">
        <f t="shared" si="9"/>
        <v>8400</v>
      </c>
      <c r="BE4" s="150">
        <f t="shared" si="9"/>
        <v>0</v>
      </c>
      <c r="BF4" s="420">
        <f t="shared" si="9"/>
        <v>0</v>
      </c>
      <c r="BG4" s="150">
        <f t="shared" si="9"/>
        <v>0</v>
      </c>
      <c r="BH4" s="150">
        <f t="shared" si="9"/>
        <v>0</v>
      </c>
      <c r="BI4" s="150">
        <f t="shared" si="9"/>
        <v>0</v>
      </c>
      <c r="BJ4" s="150">
        <f t="shared" si="9"/>
        <v>0</v>
      </c>
      <c r="BK4" s="150">
        <f t="shared" si="9"/>
        <v>0</v>
      </c>
      <c r="BL4" s="150">
        <f t="shared" si="9"/>
        <v>0</v>
      </c>
      <c r="BM4" s="150">
        <f t="shared" si="9"/>
        <v>0</v>
      </c>
      <c r="BN4" s="150">
        <f t="shared" si="9"/>
        <v>0</v>
      </c>
      <c r="BO4" s="150">
        <f t="shared" si="9"/>
        <v>0</v>
      </c>
      <c r="BP4" s="150">
        <f t="shared" si="9"/>
        <v>489</v>
      </c>
      <c r="BQ4" s="150">
        <f t="shared" si="9"/>
        <v>100</v>
      </c>
      <c r="BR4" s="150">
        <f t="shared" si="9"/>
        <v>100</v>
      </c>
      <c r="BS4" s="150">
        <f t="shared" si="9"/>
        <v>0</v>
      </c>
      <c r="BT4" s="150">
        <f t="shared" si="9"/>
        <v>200</v>
      </c>
      <c r="BU4" s="150">
        <f t="shared" si="9"/>
        <v>0</v>
      </c>
      <c r="BV4" s="150">
        <f t="shared" si="9"/>
        <v>0</v>
      </c>
      <c r="BW4" s="150">
        <f t="shared" si="9"/>
        <v>0</v>
      </c>
      <c r="BX4" s="150">
        <f t="shared" si="9"/>
        <v>0</v>
      </c>
      <c r="BY4" s="150">
        <f t="shared" si="9"/>
        <v>0</v>
      </c>
      <c r="BZ4" s="150">
        <f t="shared" si="9"/>
        <v>0</v>
      </c>
      <c r="CA4" s="150">
        <f t="shared" si="9"/>
        <v>96151</v>
      </c>
      <c r="CB4" s="150">
        <f t="shared" si="9"/>
        <v>4554</v>
      </c>
      <c r="CC4" s="420"/>
    </row>
    <row r="5" spans="1:81" ht="11.25" customHeight="1"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8"/>
      <c r="BU5" s="2"/>
      <c r="BV5" s="2"/>
      <c r="BW5" s="2"/>
      <c r="BX5" s="2"/>
      <c r="BY5" s="2"/>
      <c r="BZ5" s="2"/>
      <c r="CA5" s="8"/>
      <c r="CB5" s="8"/>
      <c r="CC5" s="2"/>
    </row>
    <row r="6" spans="1:81" ht="11.25" customHeight="1">
      <c r="D6" s="127"/>
      <c r="E6" s="127"/>
      <c r="F6" s="2"/>
      <c r="G6" s="2"/>
      <c r="H6" s="2"/>
      <c r="I6" s="2"/>
      <c r="J6" s="2"/>
      <c r="K6" s="157" t="s">
        <v>430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2"/>
      <c r="AJ6" s="2"/>
      <c r="AK6" s="18" t="s">
        <v>441</v>
      </c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148" t="s">
        <v>185</v>
      </c>
      <c r="AZ6" s="2"/>
      <c r="BA6" s="2"/>
      <c r="BB6" s="2"/>
      <c r="BC6" s="2"/>
      <c r="BD6" s="2"/>
      <c r="BE6" s="148" t="s">
        <v>197</v>
      </c>
      <c r="BF6" s="2"/>
      <c r="BG6" s="2"/>
      <c r="BH6" s="2"/>
      <c r="BI6" s="148" t="s">
        <v>209</v>
      </c>
      <c r="BJ6" s="2"/>
      <c r="BK6" s="2"/>
      <c r="BL6" s="2"/>
      <c r="BM6" s="2"/>
      <c r="BN6" s="2"/>
      <c r="BO6" s="2"/>
      <c r="BP6" s="2"/>
      <c r="BQ6" s="2"/>
      <c r="BR6" s="2"/>
      <c r="BS6" s="2"/>
      <c r="BT6" s="8"/>
      <c r="BU6" s="2" t="s">
        <v>508</v>
      </c>
      <c r="BV6" s="2"/>
      <c r="BW6" s="2"/>
      <c r="BX6" s="2"/>
      <c r="BY6" s="2"/>
      <c r="BZ6" s="2"/>
      <c r="CA6" s="8"/>
      <c r="CB6" s="8"/>
      <c r="CC6" s="2"/>
    </row>
    <row r="7" spans="1:81" ht="11.25" customHeight="1">
      <c r="D7" s="127"/>
      <c r="E7" s="127"/>
      <c r="F7" s="2"/>
      <c r="G7" s="2"/>
      <c r="H7" s="2"/>
      <c r="I7" s="2"/>
      <c r="J7" s="2"/>
      <c r="K7" s="4"/>
      <c r="L7" s="157" t="s">
        <v>431</v>
      </c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2"/>
      <c r="AJ7" s="2"/>
      <c r="AK7" s="2"/>
      <c r="AL7" s="157" t="s">
        <v>180</v>
      </c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49" t="s">
        <v>188</v>
      </c>
      <c r="BA7" s="2"/>
      <c r="BB7" s="2"/>
      <c r="BC7" s="2"/>
      <c r="BD7" s="2"/>
      <c r="BE7" s="2"/>
      <c r="BF7" s="248" t="s">
        <v>198</v>
      </c>
      <c r="BG7" s="2"/>
      <c r="BH7" s="2"/>
      <c r="BI7" s="2"/>
      <c r="BJ7" s="169" t="s">
        <v>212</v>
      </c>
      <c r="BK7" s="2"/>
      <c r="BL7" s="2"/>
      <c r="BM7" s="2"/>
      <c r="BN7" s="2"/>
      <c r="BO7" s="2"/>
      <c r="BP7" s="2"/>
      <c r="BQ7" s="2"/>
      <c r="BR7" s="2"/>
      <c r="BS7" s="2"/>
      <c r="BT7" s="8"/>
      <c r="BU7" s="2"/>
      <c r="BV7" s="2" t="s">
        <v>509</v>
      </c>
      <c r="BW7" s="2"/>
      <c r="BX7" s="2"/>
      <c r="BY7" s="2"/>
      <c r="BZ7" s="2"/>
      <c r="CA7" s="8"/>
      <c r="CB7" s="8"/>
      <c r="CC7" s="2"/>
    </row>
    <row r="8" spans="1:81" ht="11.25" customHeight="1">
      <c r="C8" s="3"/>
      <c r="D8" s="3"/>
      <c r="E8" s="8"/>
      <c r="F8" s="8"/>
      <c r="G8" s="2"/>
      <c r="H8" s="2"/>
      <c r="I8" s="2"/>
      <c r="J8" s="2"/>
      <c r="K8" s="4"/>
      <c r="L8" s="4"/>
      <c r="M8" s="157" t="s">
        <v>432</v>
      </c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2"/>
      <c r="AJ8" s="2"/>
      <c r="AK8" s="2"/>
      <c r="AL8" s="2"/>
      <c r="AM8" s="18" t="s">
        <v>442</v>
      </c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148" t="s">
        <v>186</v>
      </c>
      <c r="BB8" s="2"/>
      <c r="BC8" s="2"/>
      <c r="BD8" s="2"/>
      <c r="BE8" s="2"/>
      <c r="BF8" s="2"/>
      <c r="BG8" s="148" t="s">
        <v>199</v>
      </c>
      <c r="BH8" s="2"/>
      <c r="BI8" s="2"/>
      <c r="BJ8" s="2"/>
      <c r="BK8" s="148" t="s">
        <v>213</v>
      </c>
      <c r="BL8" s="2"/>
      <c r="BM8" s="2"/>
      <c r="BN8" s="2"/>
      <c r="BO8" s="2"/>
      <c r="BP8" s="2"/>
      <c r="BQ8" s="2"/>
      <c r="BR8" s="2"/>
      <c r="BS8" s="2"/>
      <c r="BT8" s="8"/>
      <c r="BU8" s="2"/>
      <c r="BV8" s="2"/>
      <c r="BW8" s="2" t="s">
        <v>31</v>
      </c>
      <c r="BX8" s="2"/>
      <c r="BY8" s="2"/>
      <c r="BZ8" s="2"/>
      <c r="CA8" s="8"/>
      <c r="CB8" s="8"/>
      <c r="CC8" s="2"/>
    </row>
    <row r="9" spans="1:81" ht="11.25" customHeight="1">
      <c r="C9" s="303"/>
      <c r="D9" s="8"/>
      <c r="E9" s="8"/>
      <c r="F9" s="8"/>
      <c r="G9" s="2"/>
      <c r="H9" s="2"/>
      <c r="I9" s="8"/>
      <c r="J9" s="8"/>
      <c r="K9" s="4"/>
      <c r="L9" s="4"/>
      <c r="M9" s="4"/>
      <c r="N9" s="171" t="s">
        <v>433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2"/>
      <c r="AJ9" s="2"/>
      <c r="AK9" s="2"/>
      <c r="AL9" s="2"/>
      <c r="AM9" s="2"/>
      <c r="AN9" s="115" t="s">
        <v>443</v>
      </c>
      <c r="AO9" s="2"/>
      <c r="AP9" s="2"/>
      <c r="AQ9" s="2"/>
      <c r="AR9" s="2"/>
      <c r="AS9" s="2"/>
      <c r="AT9" s="2"/>
      <c r="AU9" s="2"/>
      <c r="AV9" s="2"/>
      <c r="AW9" s="2"/>
      <c r="AX9" s="2"/>
      <c r="AY9" s="8">
        <v>2000</v>
      </c>
      <c r="AZ9" s="2"/>
      <c r="BA9" s="2"/>
      <c r="BB9" s="249" t="s">
        <v>187</v>
      </c>
      <c r="BC9" s="2"/>
      <c r="BD9" s="2"/>
      <c r="BE9" s="2"/>
      <c r="BF9" s="2"/>
      <c r="BG9" s="2"/>
      <c r="BH9" s="2"/>
      <c r="BI9" s="2"/>
      <c r="BJ9" s="2"/>
      <c r="BK9" s="2"/>
      <c r="BL9" s="169" t="s">
        <v>215</v>
      </c>
      <c r="BM9" s="2"/>
      <c r="BN9" s="2"/>
      <c r="BO9" s="2"/>
      <c r="BP9" s="2"/>
      <c r="BQ9" s="2"/>
      <c r="BR9" s="2"/>
      <c r="BS9" s="2"/>
      <c r="BT9" s="8"/>
      <c r="BU9" s="2"/>
      <c r="BV9" s="2"/>
      <c r="BW9" s="2"/>
      <c r="BX9" s="2" t="s">
        <v>510</v>
      </c>
      <c r="BY9" s="2"/>
      <c r="BZ9" s="2"/>
      <c r="CA9" s="8"/>
      <c r="CB9" s="8"/>
      <c r="CC9" s="2"/>
    </row>
    <row r="10" spans="1:81" ht="11.25" customHeight="1">
      <c r="C10" s="91"/>
      <c r="D10" s="8" t="s">
        <v>555</v>
      </c>
      <c r="E10" s="8"/>
      <c r="F10" s="8"/>
      <c r="G10" s="2"/>
      <c r="H10" s="2"/>
      <c r="I10" s="8"/>
      <c r="J10" s="8"/>
      <c r="K10" s="4"/>
      <c r="L10" s="4"/>
      <c r="M10" s="4"/>
      <c r="N10" s="4"/>
      <c r="O10" s="4" t="s">
        <v>434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2"/>
      <c r="AJ10" s="2"/>
      <c r="AK10" s="2"/>
      <c r="AL10" s="2"/>
      <c r="AM10" s="2"/>
      <c r="AN10" s="2"/>
      <c r="AO10" s="18" t="s">
        <v>444</v>
      </c>
      <c r="AP10" s="2"/>
      <c r="AQ10" s="2"/>
      <c r="AR10" s="2"/>
      <c r="AS10" s="2"/>
      <c r="AT10" s="2"/>
      <c r="AU10" s="2"/>
      <c r="AV10" s="2"/>
      <c r="AW10" s="2"/>
      <c r="AX10" s="2"/>
      <c r="AY10" s="8">
        <v>1100</v>
      </c>
      <c r="AZ10" s="2"/>
      <c r="BA10" s="2"/>
      <c r="BB10" s="2"/>
      <c r="BC10" s="248" t="s">
        <v>194</v>
      </c>
      <c r="BD10" s="2"/>
      <c r="BE10" s="2"/>
      <c r="BF10" s="2"/>
      <c r="BG10" s="2"/>
      <c r="BH10" s="2"/>
      <c r="BI10" s="2"/>
      <c r="BJ10" s="2"/>
      <c r="BK10" s="2"/>
      <c r="BL10" s="2"/>
      <c r="BM10" s="148" t="s">
        <v>216</v>
      </c>
      <c r="BN10" s="2"/>
      <c r="BO10" s="2"/>
      <c r="BP10" s="2"/>
      <c r="BQ10" s="2"/>
      <c r="BR10" s="2"/>
      <c r="BS10" s="2"/>
      <c r="BT10" s="8"/>
      <c r="BU10" s="2"/>
      <c r="BV10" s="2"/>
      <c r="BW10" s="2"/>
      <c r="BX10" s="2"/>
      <c r="BY10" s="2" t="s">
        <v>59</v>
      </c>
      <c r="BZ10" s="2"/>
      <c r="CA10" s="8"/>
      <c r="CB10" s="8"/>
    </row>
    <row r="11" spans="1:81" ht="11.25" customHeight="1">
      <c r="C11" s="3"/>
      <c r="D11" s="8" t="s">
        <v>532</v>
      </c>
      <c r="E11" s="8"/>
      <c r="F11" s="8"/>
      <c r="G11" s="2"/>
      <c r="H11" s="2"/>
      <c r="I11" s="8"/>
      <c r="J11" s="8"/>
      <c r="K11" s="4"/>
      <c r="L11" s="4"/>
      <c r="M11" s="4"/>
      <c r="N11" s="4"/>
      <c r="O11" s="4"/>
      <c r="P11" s="4" t="s">
        <v>489</v>
      </c>
      <c r="Q11" s="4"/>
      <c r="R11" s="4"/>
      <c r="S11" s="4"/>
      <c r="T11" s="4"/>
      <c r="U11" s="171"/>
      <c r="V11" s="171"/>
      <c r="W11" s="171"/>
      <c r="X11" s="171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2"/>
      <c r="AL11" s="2"/>
      <c r="AM11" s="2"/>
      <c r="AN11" s="2"/>
      <c r="AO11" s="2"/>
      <c r="AP11" s="247" t="s">
        <v>445</v>
      </c>
      <c r="AQ11" s="115"/>
      <c r="AR11" s="115"/>
      <c r="AS11" s="115"/>
      <c r="AT11" s="115"/>
      <c r="AU11" s="115"/>
      <c r="AV11" s="115"/>
      <c r="AW11" s="115"/>
      <c r="AX11" s="2"/>
      <c r="AY11" s="2"/>
      <c r="AZ11" s="2"/>
      <c r="BA11" s="2"/>
      <c r="BB11" s="2"/>
      <c r="BC11" s="2"/>
      <c r="BD11" s="2"/>
      <c r="BE11" s="2"/>
      <c r="BF11" s="2"/>
      <c r="BG11" s="148" t="s">
        <v>205</v>
      </c>
      <c r="BH11" s="2"/>
      <c r="BI11" s="2"/>
      <c r="BJ11" s="2"/>
      <c r="BK11" s="2"/>
      <c r="BL11" s="2"/>
      <c r="BM11" s="2"/>
      <c r="BN11" s="169" t="s">
        <v>217</v>
      </c>
      <c r="BO11" s="2"/>
      <c r="BP11" s="2"/>
      <c r="BQ11" s="2"/>
      <c r="BR11" s="2"/>
      <c r="BS11" s="2"/>
      <c r="BT11" s="8"/>
      <c r="BU11" s="2"/>
      <c r="BV11" s="2"/>
      <c r="BW11" s="2"/>
      <c r="BX11" s="2"/>
      <c r="BY11" s="2"/>
      <c r="BZ11" s="2"/>
      <c r="CA11" s="8"/>
      <c r="CB11" s="8"/>
    </row>
    <row r="12" spans="1:81">
      <c r="C12" s="303"/>
      <c r="D12" s="8" t="s">
        <v>551</v>
      </c>
      <c r="E12" s="8"/>
      <c r="F12" s="8"/>
      <c r="G12" s="2"/>
      <c r="H12" s="2"/>
      <c r="I12" s="8"/>
      <c r="J12" s="8"/>
      <c r="K12" s="4"/>
      <c r="L12" s="4"/>
      <c r="M12" s="4"/>
      <c r="N12" s="4"/>
      <c r="O12" s="4"/>
      <c r="P12" s="4"/>
      <c r="Q12" s="4" t="s">
        <v>536</v>
      </c>
      <c r="R12" s="4"/>
      <c r="S12" s="4"/>
      <c r="T12" s="171"/>
      <c r="U12" s="171"/>
      <c r="V12" s="171"/>
      <c r="W12" s="171"/>
      <c r="X12" s="171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2"/>
      <c r="AM12" s="2"/>
      <c r="AN12" s="2"/>
      <c r="AO12" s="2"/>
      <c r="AP12" s="2"/>
      <c r="AQ12" s="156" t="s">
        <v>446</v>
      </c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49" t="s">
        <v>203</v>
      </c>
      <c r="BH12" s="2"/>
      <c r="BI12" s="2"/>
      <c r="BJ12" s="2"/>
      <c r="BK12" s="2"/>
      <c r="BL12" s="2"/>
      <c r="BM12" s="2"/>
      <c r="BN12" s="2"/>
      <c r="BO12" s="148" t="s">
        <v>218</v>
      </c>
      <c r="BP12" s="2"/>
      <c r="BQ12" s="2"/>
      <c r="BR12" s="2"/>
      <c r="BS12" s="2"/>
      <c r="BT12" s="8"/>
      <c r="BU12" s="2"/>
      <c r="BV12" s="2"/>
      <c r="BW12" s="2"/>
      <c r="BX12" s="2"/>
      <c r="BY12" s="2"/>
      <c r="BZ12" s="2"/>
      <c r="CA12" s="8"/>
      <c r="CB12" s="8"/>
    </row>
    <row r="13" spans="1:81">
      <c r="C13" s="131"/>
      <c r="D13" s="8"/>
      <c r="E13" s="8"/>
      <c r="F13" s="8"/>
      <c r="G13" s="2"/>
      <c r="H13" s="2"/>
      <c r="I13" s="8"/>
      <c r="J13" s="8"/>
      <c r="K13" s="4"/>
      <c r="L13" s="4"/>
      <c r="M13" s="4"/>
      <c r="N13" s="4"/>
      <c r="O13" s="4"/>
      <c r="P13" s="4"/>
      <c r="Q13" s="4"/>
      <c r="R13" s="4" t="s">
        <v>537</v>
      </c>
      <c r="S13" s="4"/>
      <c r="T13" s="4"/>
      <c r="U13" s="148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2"/>
      <c r="AN13" s="2"/>
      <c r="AO13" s="2"/>
      <c r="AP13" s="2"/>
      <c r="AQ13" s="2"/>
      <c r="AR13" s="115" t="s">
        <v>486</v>
      </c>
      <c r="AS13" s="115"/>
      <c r="AT13" s="115"/>
      <c r="AU13" s="115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148" t="s">
        <v>204</v>
      </c>
      <c r="BH13" s="2"/>
      <c r="BI13" s="2"/>
      <c r="BJ13" s="2"/>
      <c r="BK13" s="2"/>
      <c r="BL13" s="2"/>
      <c r="BM13" s="2"/>
      <c r="BN13" s="2"/>
      <c r="BO13" s="2"/>
      <c r="BP13" s="169" t="s">
        <v>284</v>
      </c>
      <c r="BQ13" s="169"/>
      <c r="BR13" s="169"/>
      <c r="BS13" s="2"/>
      <c r="BT13" s="8"/>
      <c r="BU13" s="2"/>
      <c r="BV13" s="2"/>
      <c r="BW13" s="2"/>
      <c r="BX13" s="2"/>
      <c r="BY13" s="2"/>
      <c r="BZ13" s="2"/>
      <c r="CA13" s="8"/>
      <c r="CB13" s="8"/>
    </row>
    <row r="14" spans="1:81">
      <c r="C14" s="3"/>
      <c r="D14" s="8"/>
      <c r="E14" s="8"/>
      <c r="F14" s="8"/>
      <c r="G14" s="2"/>
      <c r="H14" s="2"/>
      <c r="I14" s="8"/>
      <c r="J14" s="8"/>
      <c r="K14" s="4"/>
      <c r="L14" s="4"/>
      <c r="M14" s="4"/>
      <c r="N14" s="4"/>
      <c r="O14" s="4"/>
      <c r="P14" s="4"/>
      <c r="Q14" s="4"/>
      <c r="R14" s="4"/>
      <c r="S14" s="148" t="s">
        <v>538</v>
      </c>
      <c r="T14" s="4"/>
      <c r="U14" s="4"/>
      <c r="V14" s="170"/>
      <c r="W14" s="171"/>
      <c r="X14" s="171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56" t="s">
        <v>487</v>
      </c>
      <c r="AT14" s="2"/>
      <c r="AU14" s="156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169" t="s">
        <v>206</v>
      </c>
      <c r="BH14" s="2"/>
      <c r="BI14" s="2"/>
      <c r="BJ14" s="2"/>
      <c r="BK14" s="2"/>
      <c r="BL14" s="2"/>
      <c r="BM14" s="2"/>
      <c r="BN14" s="2"/>
      <c r="BO14" s="2"/>
      <c r="BP14" s="2"/>
      <c r="BQ14" s="148" t="s">
        <v>475</v>
      </c>
      <c r="BR14" s="148"/>
      <c r="BS14" s="2"/>
      <c r="BT14" s="8"/>
      <c r="BU14" s="2"/>
      <c r="BV14" s="2"/>
      <c r="BW14" s="2"/>
      <c r="BX14" s="2"/>
      <c r="BY14" s="2"/>
      <c r="BZ14" s="2"/>
      <c r="CA14" s="8"/>
      <c r="CB14" s="8"/>
    </row>
    <row r="15" spans="1:81">
      <c r="C15" s="303"/>
      <c r="D15" s="8"/>
      <c r="E15" s="8"/>
      <c r="F15" s="8"/>
      <c r="G15" s="86"/>
      <c r="H15" s="86"/>
      <c r="I15" s="8"/>
      <c r="J15" s="8"/>
      <c r="K15" s="86"/>
      <c r="L15" s="86"/>
      <c r="M15" s="86"/>
      <c r="N15" s="86"/>
      <c r="O15" s="4"/>
      <c r="P15" s="4"/>
      <c r="Q15" s="4"/>
      <c r="R15" s="4"/>
      <c r="S15" s="4"/>
      <c r="T15" s="171" t="s">
        <v>435</v>
      </c>
      <c r="U15" s="171"/>
      <c r="V15" s="171"/>
      <c r="W15" s="171"/>
      <c r="X15" s="171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86"/>
      <c r="AN15" s="86"/>
      <c r="AO15" s="86"/>
      <c r="AP15" s="86"/>
      <c r="AQ15" s="86"/>
      <c r="AR15" s="86"/>
      <c r="AS15" s="86"/>
      <c r="AT15" s="115" t="s">
        <v>511</v>
      </c>
      <c r="AU15" s="115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174" t="s">
        <v>250</v>
      </c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171" t="s">
        <v>474</v>
      </c>
      <c r="BS15" s="86"/>
      <c r="BT15" s="362"/>
      <c r="BU15" s="86"/>
      <c r="BV15" s="86"/>
      <c r="BW15" s="86"/>
      <c r="BX15" s="86"/>
      <c r="BY15" s="86"/>
      <c r="BZ15" s="86"/>
      <c r="CA15" s="8"/>
      <c r="CB15" s="8"/>
    </row>
    <row r="16" spans="1:81">
      <c r="C16" s="91"/>
      <c r="D16" s="8"/>
      <c r="E16" s="8"/>
      <c r="F16" s="8"/>
      <c r="I16" s="8"/>
      <c r="J16" s="8"/>
      <c r="K16" s="86"/>
      <c r="L16" s="86"/>
      <c r="M16" s="86"/>
      <c r="N16" s="86"/>
      <c r="O16" s="86"/>
      <c r="P16" s="86"/>
      <c r="Q16" s="86"/>
      <c r="R16" s="86"/>
      <c r="S16" s="86"/>
      <c r="T16" s="4"/>
      <c r="U16" s="4" t="s">
        <v>456</v>
      </c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2"/>
      <c r="AU16" s="156" t="s">
        <v>512</v>
      </c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175" t="s">
        <v>251</v>
      </c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362"/>
      <c r="BU16" s="86"/>
      <c r="BV16" s="86"/>
      <c r="BW16" s="86"/>
      <c r="BX16" s="86"/>
      <c r="BY16" s="86"/>
      <c r="BZ16" s="86"/>
      <c r="CA16" s="8"/>
      <c r="CB16" s="8"/>
    </row>
    <row r="17" spans="3:80">
      <c r="C17" s="3"/>
      <c r="D17" s="8"/>
      <c r="E17" s="8"/>
      <c r="F17" s="8"/>
      <c r="I17" s="8"/>
      <c r="J17" s="8"/>
      <c r="M17" s="86"/>
      <c r="N17" s="86"/>
      <c r="O17" s="86"/>
      <c r="P17" s="86"/>
      <c r="Q17" s="86"/>
      <c r="R17" s="86"/>
      <c r="S17" s="86"/>
      <c r="T17" s="4"/>
      <c r="U17" s="4"/>
      <c r="V17" s="439" t="s">
        <v>457</v>
      </c>
      <c r="W17" s="171"/>
      <c r="X17" s="171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174" t="s">
        <v>252</v>
      </c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362"/>
      <c r="BU17" s="86"/>
      <c r="BV17" s="86"/>
      <c r="BW17" s="86"/>
      <c r="BX17" s="86"/>
      <c r="BY17" s="86"/>
      <c r="BZ17" s="86"/>
      <c r="CA17" s="8"/>
      <c r="CB17" s="8"/>
    </row>
    <row r="18" spans="3:80">
      <c r="C18" s="91"/>
      <c r="D18" s="8"/>
      <c r="E18" s="8"/>
      <c r="F18" s="8"/>
      <c r="I18" s="8"/>
      <c r="J18" s="8"/>
      <c r="M18" s="86"/>
      <c r="N18" s="86"/>
      <c r="O18" s="86"/>
      <c r="P18" s="86"/>
      <c r="Q18" s="86"/>
      <c r="R18" s="86"/>
      <c r="S18" s="86"/>
      <c r="T18" s="4"/>
      <c r="U18" s="4"/>
      <c r="V18" s="4"/>
      <c r="W18" s="4" t="s">
        <v>483</v>
      </c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362"/>
      <c r="BU18" s="86"/>
      <c r="BV18" s="86"/>
      <c r="BW18" s="86"/>
      <c r="BX18" s="86"/>
      <c r="BY18" s="86"/>
      <c r="BZ18" s="86"/>
      <c r="CA18" s="86"/>
      <c r="CB18" s="86"/>
    </row>
    <row r="19" spans="3:80">
      <c r="C19" s="91"/>
      <c r="D19" s="8"/>
      <c r="E19" s="8"/>
      <c r="F19" s="8"/>
      <c r="I19" s="8"/>
      <c r="J19" s="8"/>
      <c r="M19" s="86"/>
      <c r="N19" s="86"/>
      <c r="O19" s="86"/>
      <c r="P19" s="86"/>
      <c r="Q19" s="86"/>
      <c r="R19" s="86"/>
      <c r="S19" s="86"/>
      <c r="T19" s="4"/>
      <c r="U19" s="4"/>
      <c r="V19" s="4"/>
      <c r="W19" s="4"/>
      <c r="X19" s="148" t="s">
        <v>539</v>
      </c>
      <c r="Y19" s="171"/>
      <c r="Z19" s="171"/>
      <c r="AA19" s="4"/>
      <c r="AB19" s="4"/>
      <c r="AC19" s="4"/>
      <c r="AD19" s="4"/>
      <c r="AE19" s="4"/>
      <c r="AF19" s="4"/>
      <c r="AG19" s="4"/>
      <c r="AH19" s="4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362"/>
      <c r="BU19" s="86"/>
      <c r="BV19" s="86"/>
      <c r="BW19" s="86"/>
      <c r="BX19" s="86"/>
      <c r="BY19" s="86"/>
      <c r="BZ19" s="86"/>
      <c r="CA19" s="8"/>
      <c r="CB19" s="8"/>
    </row>
    <row r="20" spans="3:80">
      <c r="C20" s="91"/>
      <c r="D20" s="348"/>
      <c r="E20" s="8"/>
      <c r="F20" s="8"/>
      <c r="I20" s="8"/>
      <c r="J20" s="8"/>
      <c r="M20" s="86"/>
      <c r="N20" s="86"/>
      <c r="O20" s="86"/>
      <c r="P20" s="86"/>
      <c r="Q20" s="86"/>
      <c r="R20" s="86"/>
      <c r="S20" s="86"/>
      <c r="T20" s="4"/>
      <c r="U20" s="4"/>
      <c r="V20" s="4"/>
      <c r="W20" s="4"/>
      <c r="X20" s="4"/>
      <c r="Y20" s="171" t="s">
        <v>490</v>
      </c>
      <c r="Z20" s="171"/>
      <c r="AA20" s="4"/>
      <c r="AB20" s="4"/>
      <c r="AC20" s="4"/>
      <c r="AD20" s="4"/>
      <c r="AE20" s="4"/>
      <c r="AF20" s="4"/>
      <c r="AG20" s="4"/>
      <c r="AH20" s="4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362"/>
      <c r="BU20" s="86"/>
      <c r="BV20" s="86"/>
      <c r="BW20" s="86"/>
      <c r="BX20" s="86"/>
      <c r="BY20" s="86"/>
      <c r="BZ20" s="86"/>
    </row>
    <row r="21" spans="3:80">
      <c r="C21" s="91"/>
      <c r="D21" s="348"/>
      <c r="E21" s="8"/>
      <c r="F21" s="8"/>
      <c r="I21" s="8"/>
      <c r="J21" s="8"/>
      <c r="L21" s="3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4"/>
      <c r="Z21" s="148" t="s">
        <v>542</v>
      </c>
      <c r="AA21" s="171"/>
      <c r="AB21" s="4"/>
      <c r="AC21" s="4"/>
      <c r="AD21" s="4"/>
      <c r="AE21" s="4"/>
      <c r="AF21" s="4"/>
      <c r="AG21" s="4"/>
      <c r="AH21" s="4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362"/>
      <c r="BU21" s="86"/>
      <c r="BV21" s="86"/>
      <c r="BW21" s="86"/>
      <c r="BX21" s="86"/>
      <c r="BY21" s="86"/>
      <c r="BZ21" s="86"/>
    </row>
    <row r="22" spans="3:80">
      <c r="C22" s="3"/>
      <c r="D22" s="348"/>
      <c r="E22" s="8"/>
      <c r="F22" s="8"/>
      <c r="I22" s="8"/>
      <c r="J22" s="8"/>
      <c r="L22" s="3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4"/>
      <c r="Z22" s="4"/>
      <c r="AA22" s="171" t="s">
        <v>436</v>
      </c>
      <c r="AB22" s="4"/>
      <c r="AC22" s="4"/>
      <c r="AD22" s="4"/>
      <c r="AE22" s="4"/>
      <c r="AF22" s="4"/>
      <c r="AG22" s="4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362"/>
      <c r="BU22" s="86"/>
      <c r="BV22" s="86"/>
      <c r="BW22" s="86"/>
      <c r="BX22" s="86"/>
      <c r="BY22" s="86"/>
      <c r="BZ22" s="86"/>
    </row>
    <row r="23" spans="3:80">
      <c r="C23" s="3"/>
      <c r="D23" s="58"/>
      <c r="E23" s="8"/>
      <c r="F23" s="8"/>
      <c r="I23" s="8"/>
      <c r="J23" s="8"/>
      <c r="L23" s="3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4"/>
      <c r="Z23" s="4"/>
      <c r="AA23" s="4"/>
      <c r="AB23" s="148" t="s">
        <v>437</v>
      </c>
      <c r="AC23" s="4"/>
      <c r="AD23" s="4"/>
      <c r="AE23" s="4"/>
      <c r="AF23" s="4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362"/>
      <c r="BU23" s="86"/>
      <c r="BV23" s="86"/>
      <c r="BW23" s="86"/>
      <c r="BX23" s="86"/>
      <c r="BY23" s="86"/>
      <c r="BZ23" s="86"/>
    </row>
    <row r="24" spans="3:80">
      <c r="C24" s="91"/>
      <c r="D24" s="58"/>
      <c r="E24" s="8"/>
      <c r="F24" s="8"/>
      <c r="I24" s="8"/>
      <c r="J24" s="8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4"/>
      <c r="Z24" s="4"/>
      <c r="AA24" s="4"/>
      <c r="AB24" s="4"/>
      <c r="AC24" s="170" t="s">
        <v>438</v>
      </c>
      <c r="AD24" s="4"/>
      <c r="AE24" s="4"/>
      <c r="AF24" s="4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362"/>
      <c r="BU24" s="86"/>
      <c r="BV24" s="86"/>
      <c r="BW24" s="86"/>
      <c r="BX24" s="86"/>
      <c r="BY24" s="86"/>
      <c r="BZ24" s="86"/>
    </row>
    <row r="25" spans="3:80">
      <c r="C25" s="91"/>
      <c r="D25" s="58"/>
      <c r="E25" s="8"/>
      <c r="F25" s="8"/>
      <c r="I25" s="8"/>
      <c r="J25" s="8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4"/>
      <c r="AB25" s="4"/>
      <c r="AC25" s="4"/>
      <c r="AD25" s="171" t="s">
        <v>439</v>
      </c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362"/>
      <c r="BU25" s="86"/>
      <c r="BV25" s="86"/>
      <c r="BW25" s="86"/>
      <c r="BX25" s="86"/>
      <c r="BY25" s="86"/>
      <c r="BZ25" s="86"/>
    </row>
    <row r="26" spans="3:80">
      <c r="C26" s="91"/>
      <c r="D26" s="8"/>
      <c r="E26" s="8"/>
      <c r="F26" s="8"/>
      <c r="I26" s="8"/>
      <c r="J26" s="8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148" t="s">
        <v>281</v>
      </c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362"/>
      <c r="BU26" s="86"/>
      <c r="BV26" s="86"/>
      <c r="BW26" s="86"/>
      <c r="BX26" s="86"/>
      <c r="BY26" s="86"/>
      <c r="BZ26" s="86"/>
    </row>
    <row r="27" spans="3:80">
      <c r="C27" s="91"/>
      <c r="D27" s="3"/>
      <c r="E27" s="8"/>
      <c r="F27" s="8"/>
      <c r="I27" s="8"/>
      <c r="J27" s="8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171" t="s">
        <v>440</v>
      </c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362"/>
      <c r="BU27" s="86"/>
      <c r="BV27" s="86"/>
      <c r="BW27" s="86"/>
      <c r="BX27" s="86"/>
      <c r="BY27" s="86"/>
      <c r="BZ27" s="86"/>
    </row>
    <row r="28" spans="3:80">
      <c r="C28" s="91"/>
      <c r="D28" s="3"/>
      <c r="E28" s="8"/>
      <c r="F28" s="8"/>
      <c r="I28" s="8"/>
      <c r="J28" s="8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362"/>
      <c r="BU28" s="86"/>
      <c r="BV28" s="86"/>
      <c r="BW28" s="86"/>
      <c r="BX28" s="86"/>
      <c r="BY28" s="86"/>
      <c r="BZ28" s="86"/>
    </row>
    <row r="29" spans="3:80">
      <c r="C29" s="91"/>
      <c r="D29" s="3"/>
      <c r="E29" s="8"/>
      <c r="F29" s="8"/>
      <c r="I29" s="8"/>
      <c r="J29" s="8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362"/>
      <c r="BU29" s="86"/>
      <c r="BV29" s="86"/>
      <c r="BW29" s="86"/>
      <c r="BX29" s="86"/>
      <c r="BY29" s="86"/>
      <c r="BZ29" s="86"/>
    </row>
    <row r="30" spans="3:80">
      <c r="C30" s="91"/>
      <c r="D30" s="3"/>
      <c r="E30" s="8"/>
      <c r="F30" s="8"/>
      <c r="I30" s="8"/>
      <c r="J30" s="8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362"/>
      <c r="BU30" s="86"/>
      <c r="BV30" s="86"/>
      <c r="BW30" s="86"/>
      <c r="BX30" s="86"/>
      <c r="BY30" s="86"/>
      <c r="BZ30" s="86"/>
    </row>
    <row r="31" spans="3:80">
      <c r="C31" s="91"/>
      <c r="D31" s="3"/>
      <c r="E31" s="8"/>
      <c r="F31" s="8"/>
      <c r="G31" s="2"/>
      <c r="I31" s="8"/>
      <c r="J31" s="8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362"/>
      <c r="BU31" s="86"/>
      <c r="BV31" s="86"/>
      <c r="BW31" s="86"/>
      <c r="BX31" s="86"/>
      <c r="BY31" s="86"/>
      <c r="BZ31" s="86"/>
    </row>
    <row r="32" spans="3:80">
      <c r="C32" s="91"/>
      <c r="D32" s="3"/>
      <c r="E32" s="8"/>
      <c r="F32" s="8"/>
      <c r="G32" s="2"/>
      <c r="I32" s="8"/>
      <c r="J32" s="8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362"/>
      <c r="BU32" s="86"/>
      <c r="BV32" s="86"/>
      <c r="BW32" s="86"/>
      <c r="BX32" s="86"/>
      <c r="BY32" s="86"/>
      <c r="BZ32" s="86"/>
    </row>
    <row r="33" spans="2:78" ht="12.75">
      <c r="B33" s="390"/>
      <c r="C33" s="3"/>
      <c r="D33" s="3"/>
      <c r="E33" s="3"/>
      <c r="F33" s="392"/>
      <c r="G33" s="392"/>
      <c r="I33" s="8"/>
      <c r="J33" s="8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362"/>
      <c r="BU33" s="86"/>
      <c r="BV33" s="86"/>
      <c r="BW33" s="86"/>
      <c r="BX33" s="86"/>
      <c r="BY33" s="86"/>
      <c r="BZ33" s="86"/>
    </row>
    <row r="34" spans="2:78" ht="12.75">
      <c r="B34" s="390"/>
      <c r="C34" s="3"/>
      <c r="D34" s="385"/>
      <c r="E34" s="385"/>
      <c r="F34" s="392"/>
      <c r="G34" s="392"/>
      <c r="I34" s="8"/>
      <c r="J34" s="8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362"/>
      <c r="BU34" s="86"/>
      <c r="BV34" s="86"/>
      <c r="BW34" s="86"/>
      <c r="BX34" s="86"/>
      <c r="BY34" s="86"/>
      <c r="BZ34" s="86"/>
    </row>
    <row r="35" spans="2:78" ht="12.75">
      <c r="B35" s="390"/>
      <c r="C35" s="3"/>
      <c r="D35" s="385"/>
      <c r="E35" s="385"/>
      <c r="F35" s="392"/>
      <c r="G35" s="392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362"/>
      <c r="BU35" s="86"/>
      <c r="BV35" s="86"/>
      <c r="BW35" s="86"/>
      <c r="BX35" s="86"/>
      <c r="BY35" s="86"/>
      <c r="BZ35" s="86"/>
    </row>
    <row r="36" spans="2:78" ht="12.75">
      <c r="B36" s="390"/>
      <c r="C36" s="3"/>
      <c r="D36" s="385"/>
      <c r="E36" s="385"/>
      <c r="F36" s="392"/>
      <c r="G36" s="392"/>
    </row>
    <row r="37" spans="2:78" ht="12.75">
      <c r="B37" s="390"/>
      <c r="C37" s="3"/>
      <c r="D37" s="385"/>
      <c r="E37" s="385"/>
      <c r="F37" s="392"/>
      <c r="G37" s="392"/>
    </row>
    <row r="38" spans="2:78" ht="12.75">
      <c r="B38" s="390"/>
      <c r="C38" s="3"/>
      <c r="D38" s="385"/>
      <c r="E38" s="385"/>
      <c r="F38" s="392"/>
      <c r="G38" s="392"/>
    </row>
    <row r="39" spans="2:78" ht="12.75">
      <c r="B39" s="390"/>
      <c r="C39" s="3"/>
      <c r="D39" s="385"/>
      <c r="E39" s="385"/>
      <c r="F39" s="392"/>
      <c r="G39" s="392"/>
    </row>
    <row r="40" spans="2:78" ht="12.75">
      <c r="B40" s="390"/>
      <c r="C40" s="3"/>
      <c r="D40" s="385"/>
      <c r="E40" s="385"/>
      <c r="F40" s="392"/>
      <c r="G40" s="392"/>
    </row>
    <row r="41" spans="2:78" ht="12.75">
      <c r="B41" s="390"/>
      <c r="C41" s="3"/>
      <c r="D41" s="385"/>
      <c r="E41" s="385"/>
      <c r="F41" s="392"/>
      <c r="G41" s="392"/>
    </row>
    <row r="42" spans="2:78" ht="12.75">
      <c r="B42" s="390"/>
      <c r="C42" s="3"/>
      <c r="D42" s="385"/>
      <c r="E42" s="385"/>
      <c r="F42" s="392"/>
      <c r="G42" s="392"/>
    </row>
    <row r="43" spans="2:78" ht="12.75">
      <c r="B43" s="390"/>
      <c r="C43" s="3"/>
      <c r="D43" s="385"/>
      <c r="E43" s="385"/>
      <c r="F43" s="392"/>
      <c r="G43" s="392"/>
    </row>
    <row r="44" spans="2:78" ht="12.75">
      <c r="B44" s="390"/>
      <c r="C44" s="3"/>
      <c r="D44" s="385"/>
      <c r="E44" s="385"/>
      <c r="F44" s="392"/>
      <c r="G44" s="392"/>
    </row>
    <row r="45" spans="2:78" ht="12.75">
      <c r="B45" s="390"/>
      <c r="C45" s="91"/>
      <c r="D45" s="385"/>
      <c r="E45" s="385"/>
      <c r="F45" s="392"/>
      <c r="G45" s="392"/>
    </row>
    <row r="46" spans="2:78" ht="12.75">
      <c r="B46" s="390"/>
      <c r="C46" s="91"/>
      <c r="D46" s="385"/>
      <c r="E46" s="385"/>
      <c r="F46" s="392"/>
      <c r="G46" s="392"/>
    </row>
  </sheetData>
  <mergeCells count="14">
    <mergeCell ref="CA1:CC1"/>
    <mergeCell ref="A4:C4"/>
    <mergeCell ref="F1:H1"/>
    <mergeCell ref="I1:J1"/>
    <mergeCell ref="AY1:BD1"/>
    <mergeCell ref="BE1:BH1"/>
    <mergeCell ref="BI1:BT1"/>
    <mergeCell ref="A1:A2"/>
    <mergeCell ref="C1:C2"/>
    <mergeCell ref="K1:AJ1"/>
    <mergeCell ref="AK1:AX1"/>
    <mergeCell ref="D1:E1"/>
    <mergeCell ref="BU1:BZ1"/>
    <mergeCell ref="B1: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8"/>
  <sheetViews>
    <sheetView workbookViewId="0">
      <pane ySplit="2" topLeftCell="A3" activePane="bottomLeft" state="frozen"/>
      <selection pane="bottomLeft" activeCell="R3" sqref="R3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65.4257812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6" width="9" style="2" bestFit="1" customWidth="1"/>
    <col min="17" max="17" width="8.85546875" style="2" bestFit="1" customWidth="1"/>
    <col min="18" max="18" width="10.28515625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2" t="s">
        <v>1</v>
      </c>
      <c r="B1" s="683" t="s">
        <v>2</v>
      </c>
      <c r="C1" s="685" t="s">
        <v>0</v>
      </c>
      <c r="D1" s="687" t="s">
        <v>7</v>
      </c>
      <c r="E1" s="677" t="s">
        <v>6</v>
      </c>
      <c r="F1" s="678"/>
      <c r="G1" s="679" t="s">
        <v>5</v>
      </c>
      <c r="H1" s="680"/>
      <c r="I1" s="677" t="s">
        <v>64</v>
      </c>
      <c r="J1" s="678"/>
      <c r="K1" s="674" t="s">
        <v>9</v>
      </c>
      <c r="L1" s="474" t="s">
        <v>447</v>
      </c>
      <c r="M1" s="676"/>
      <c r="N1" s="474" t="s">
        <v>83</v>
      </c>
      <c r="O1" s="475"/>
      <c r="P1" s="475"/>
      <c r="Q1" s="475"/>
      <c r="R1" s="475"/>
      <c r="S1" s="670" t="s">
        <v>85</v>
      </c>
      <c r="T1" s="670"/>
      <c r="U1" s="670"/>
      <c r="V1" s="670"/>
      <c r="W1" s="670"/>
      <c r="X1" s="670"/>
    </row>
    <row r="2" spans="1:28" ht="15.75" customHeight="1" thickBot="1">
      <c r="A2" s="669"/>
      <c r="B2" s="684"/>
      <c r="C2" s="686"/>
      <c r="D2" s="551"/>
      <c r="E2" s="62"/>
      <c r="F2" s="35" t="s">
        <v>9</v>
      </c>
      <c r="G2" s="62"/>
      <c r="H2" s="63" t="s">
        <v>9</v>
      </c>
      <c r="I2" s="62"/>
      <c r="J2" s="35" t="s">
        <v>9</v>
      </c>
      <c r="K2" s="675"/>
      <c r="L2" s="245"/>
      <c r="M2" s="173" t="s">
        <v>9</v>
      </c>
      <c r="N2" s="176" t="s">
        <v>138</v>
      </c>
      <c r="O2" s="176" t="s">
        <v>447</v>
      </c>
      <c r="P2" s="176" t="s">
        <v>365</v>
      </c>
      <c r="Q2" s="176" t="s">
        <v>59</v>
      </c>
      <c r="R2" s="176" t="s">
        <v>137</v>
      </c>
      <c r="S2" s="671" t="s">
        <v>453</v>
      </c>
      <c r="T2" s="672"/>
      <c r="U2" s="672"/>
      <c r="V2" s="672"/>
      <c r="W2" s="673"/>
      <c r="X2" s="177" t="s">
        <v>47</v>
      </c>
    </row>
    <row r="3" spans="1:28" s="5" customFormat="1">
      <c r="A3" s="318" t="str">
        <f>'1-συμβολαια'!A3</f>
        <v>1ο</v>
      </c>
      <c r="B3" s="338">
        <f>'1-συμβολαια'!B3</f>
        <v>37025</v>
      </c>
      <c r="C3" s="337" t="str">
        <f>'1-συμβολαια'!C3</f>
        <v>κληρονομιάς ΑΠΟΔΟΧΗ [από 1/2 στο 1/7 αγροτεμαχίου Λιμενάρια -'';;;????'' 11.307μ2</v>
      </c>
      <c r="D3" s="339">
        <f>'1-συμβολαια'!D3</f>
        <v>0</v>
      </c>
      <c r="E3" s="274"/>
      <c r="F3" s="274"/>
      <c r="G3" s="274"/>
      <c r="H3" s="274"/>
      <c r="I3" s="274"/>
      <c r="J3" s="274"/>
      <c r="K3" s="275">
        <f>'1-συμβολαια'!N3</f>
        <v>9600</v>
      </c>
      <c r="L3" s="275">
        <f>'2-δικαιώμ'!O3+'5-αντίγρ'!O3</f>
        <v>1584</v>
      </c>
      <c r="M3" s="275">
        <v>1100</v>
      </c>
      <c r="N3" s="275">
        <f>'1-συμβολαια'!O3</f>
        <v>34716</v>
      </c>
      <c r="O3" s="275">
        <f t="shared" ref="O3" si="0">L3-M3</f>
        <v>484</v>
      </c>
      <c r="P3" s="275">
        <f>'8-κ-15-17'!AG3</f>
        <v>0</v>
      </c>
      <c r="Q3" s="275">
        <f>'11-χαρτόσ'!L3+'13-ντιΜιΧο'!CB3</f>
        <v>4654</v>
      </c>
      <c r="R3" s="275">
        <f>'13-ντιΜιΧο'!CA3</f>
        <v>96151</v>
      </c>
      <c r="S3" s="284"/>
      <c r="T3" s="277"/>
      <c r="U3" s="277"/>
      <c r="V3" s="277"/>
      <c r="W3" s="277"/>
      <c r="X3" s="280"/>
    </row>
    <row r="4" spans="1:28">
      <c r="A4" s="681" t="s">
        <v>56</v>
      </c>
      <c r="B4" s="681"/>
      <c r="C4" s="681"/>
      <c r="D4" s="681"/>
      <c r="E4" s="251">
        <f t="shared" ref="E4:X4" si="1">SUM(E3:E3)</f>
        <v>0</v>
      </c>
      <c r="F4" s="251">
        <f t="shared" si="1"/>
        <v>0</v>
      </c>
      <c r="G4" s="251">
        <f t="shared" si="1"/>
        <v>0</v>
      </c>
      <c r="H4" s="251">
        <f t="shared" si="1"/>
        <v>0</v>
      </c>
      <c r="I4" s="251">
        <f t="shared" si="1"/>
        <v>0</v>
      </c>
      <c r="J4" s="251">
        <f t="shared" si="1"/>
        <v>0</v>
      </c>
      <c r="K4" s="251">
        <f t="shared" si="1"/>
        <v>9600</v>
      </c>
      <c r="L4" s="251">
        <f t="shared" si="1"/>
        <v>1584</v>
      </c>
      <c r="M4" s="251">
        <f t="shared" si="1"/>
        <v>1100</v>
      </c>
      <c r="N4" s="251">
        <f t="shared" si="1"/>
        <v>34716</v>
      </c>
      <c r="O4" s="251">
        <f t="shared" si="1"/>
        <v>484</v>
      </c>
      <c r="P4" s="251">
        <f t="shared" si="1"/>
        <v>0</v>
      </c>
      <c r="Q4" s="251">
        <f t="shared" si="1"/>
        <v>4654</v>
      </c>
      <c r="R4" s="251">
        <f t="shared" si="1"/>
        <v>96151</v>
      </c>
      <c r="S4" s="285">
        <f t="shared" si="1"/>
        <v>0</v>
      </c>
      <c r="T4" s="285">
        <f t="shared" si="1"/>
        <v>0</v>
      </c>
      <c r="U4" s="285">
        <f t="shared" si="1"/>
        <v>0</v>
      </c>
      <c r="V4" s="285">
        <f t="shared" si="1"/>
        <v>0</v>
      </c>
      <c r="W4" s="285">
        <f t="shared" si="1"/>
        <v>0</v>
      </c>
      <c r="X4" s="286">
        <f t="shared" si="1"/>
        <v>0</v>
      </c>
    </row>
    <row r="6" spans="1:28" s="5" customFormat="1">
      <c r="A6" s="58"/>
      <c r="B6" s="110"/>
      <c r="C6" s="111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112"/>
      <c r="T6" s="83"/>
      <c r="U6" s="83"/>
      <c r="V6" s="83"/>
      <c r="W6" s="83"/>
      <c r="X6" s="83"/>
      <c r="Y6" s="83"/>
      <c r="Z6" s="83"/>
      <c r="AA6" s="83"/>
      <c r="AB6" s="83"/>
    </row>
    <row r="7" spans="1:28" s="5" customFormat="1">
      <c r="A7" s="58"/>
      <c r="B7" s="110"/>
      <c r="C7" s="111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112"/>
      <c r="T7" s="83"/>
      <c r="U7" s="83"/>
      <c r="V7" s="83"/>
      <c r="W7" s="83"/>
      <c r="X7" s="83"/>
      <c r="Y7" s="83"/>
      <c r="Z7" s="83"/>
      <c r="AA7" s="83"/>
      <c r="AB7" s="83"/>
    </row>
    <row r="8" spans="1:28">
      <c r="T8" s="83"/>
      <c r="U8" s="83"/>
      <c r="V8" s="83"/>
      <c r="W8" s="83"/>
      <c r="X8" s="83"/>
      <c r="Y8" s="83"/>
      <c r="Z8" s="83"/>
      <c r="AA8" s="83"/>
      <c r="AB8" s="83"/>
    </row>
  </sheetData>
  <mergeCells count="13">
    <mergeCell ref="E1:F1"/>
    <mergeCell ref="G1:H1"/>
    <mergeCell ref="I1:J1"/>
    <mergeCell ref="A4:D4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F21" sqref="F2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90" t="s">
        <v>76</v>
      </c>
      <c r="B1" s="690"/>
      <c r="C1" s="690"/>
      <c r="D1" s="690"/>
      <c r="E1" s="690"/>
      <c r="F1" s="690"/>
      <c r="G1" s="690"/>
      <c r="H1" s="690"/>
      <c r="I1" s="690"/>
      <c r="J1" s="690"/>
      <c r="K1" s="690"/>
      <c r="L1" s="690"/>
      <c r="M1" s="690"/>
      <c r="N1" s="690"/>
      <c r="O1" s="690"/>
      <c r="P1" s="690"/>
      <c r="Q1" s="690"/>
    </row>
    <row r="2" spans="1:23" s="9" customFormat="1" ht="23.25" customHeight="1" thickBot="1">
      <c r="A2" s="254" t="s">
        <v>19</v>
      </c>
      <c r="B2" s="691" t="s">
        <v>29</v>
      </c>
      <c r="C2" s="692"/>
      <c r="D2" s="693"/>
      <c r="E2" s="694" t="s">
        <v>85</v>
      </c>
      <c r="F2" s="695"/>
      <c r="G2" s="695"/>
      <c r="H2" s="696"/>
      <c r="I2" s="697" t="s">
        <v>85</v>
      </c>
      <c r="J2" s="698"/>
      <c r="K2" s="698"/>
      <c r="L2" s="699"/>
      <c r="M2" s="255" t="s">
        <v>38</v>
      </c>
      <c r="N2" s="255" t="s">
        <v>39</v>
      </c>
      <c r="O2" s="255" t="s">
        <v>40</v>
      </c>
      <c r="P2" s="255" t="s">
        <v>41</v>
      </c>
      <c r="Q2" s="255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5" spans="1:23" ht="15.75" customHeight="1">
      <c r="B5" s="688" t="s">
        <v>104</v>
      </c>
      <c r="C5" s="688"/>
      <c r="D5" s="688"/>
      <c r="E5" s="688"/>
      <c r="F5" s="688"/>
      <c r="G5" s="688"/>
      <c r="H5" s="688"/>
      <c r="I5" s="688"/>
      <c r="J5" s="688"/>
      <c r="K5" s="688"/>
      <c r="L5" s="3"/>
      <c r="M5" s="3"/>
      <c r="N5" s="3"/>
      <c r="O5" s="3"/>
      <c r="P5" s="3"/>
      <c r="Q5" s="3"/>
    </row>
    <row r="6" spans="1:23" ht="15.75" customHeight="1">
      <c r="C6" s="689" t="s">
        <v>105</v>
      </c>
      <c r="D6" s="689"/>
      <c r="E6" s="689"/>
      <c r="F6" s="689"/>
      <c r="G6" s="689"/>
      <c r="H6" s="689"/>
      <c r="I6" s="689"/>
      <c r="J6" s="689"/>
      <c r="K6" s="689"/>
      <c r="L6" s="3"/>
      <c r="M6" s="3"/>
      <c r="N6" s="3"/>
      <c r="O6" s="3"/>
      <c r="P6" s="3"/>
      <c r="Q6" s="3"/>
    </row>
    <row r="7" spans="1:23" ht="15.75" customHeight="1">
      <c r="D7" s="688" t="s">
        <v>285</v>
      </c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3"/>
      <c r="Q7" s="3"/>
    </row>
    <row r="8" spans="1:23" s="5" customFormat="1" ht="15.75" customHeight="1">
      <c r="A8" s="58"/>
      <c r="B8" s="252"/>
      <c r="C8" s="252"/>
      <c r="D8" s="253"/>
      <c r="E8" s="689" t="s">
        <v>448</v>
      </c>
      <c r="F8" s="689"/>
      <c r="G8" s="689"/>
      <c r="H8" s="689"/>
      <c r="I8" s="689"/>
      <c r="J8" s="689"/>
      <c r="K8" s="689"/>
      <c r="L8" s="689"/>
      <c r="M8" s="689"/>
      <c r="N8" s="3"/>
      <c r="O8" s="3"/>
      <c r="P8" s="3"/>
      <c r="Q8" s="3"/>
    </row>
    <row r="9" spans="1:23" s="5" customFormat="1" ht="15.75" customHeight="1">
      <c r="A9" s="58"/>
      <c r="B9" s="252"/>
      <c r="C9" s="252"/>
      <c r="D9" s="253"/>
      <c r="E9" s="6"/>
      <c r="F9" s="688" t="s">
        <v>127</v>
      </c>
      <c r="G9" s="688"/>
      <c r="H9" s="688"/>
      <c r="I9" s="688"/>
      <c r="J9" s="688"/>
      <c r="K9" s="688"/>
      <c r="L9" s="688"/>
      <c r="M9" s="688"/>
      <c r="N9" s="688"/>
      <c r="O9" s="688"/>
      <c r="P9" s="688"/>
      <c r="Q9" s="3"/>
    </row>
    <row r="10" spans="1:23" s="5" customFormat="1" ht="15.75" customHeight="1">
      <c r="A10" s="58"/>
      <c r="B10" s="252"/>
      <c r="C10" s="252"/>
      <c r="D10" s="253"/>
      <c r="E10" s="6"/>
      <c r="F10" s="6"/>
      <c r="G10" s="689" t="s">
        <v>449</v>
      </c>
      <c r="H10" s="689"/>
      <c r="I10" s="689"/>
      <c r="J10" s="689"/>
      <c r="K10" s="689"/>
      <c r="L10" s="689"/>
      <c r="M10" s="689"/>
      <c r="N10" s="689"/>
      <c r="O10" s="689"/>
      <c r="P10" s="689"/>
      <c r="Q10" s="689"/>
    </row>
    <row r="11" spans="1:23" s="5" customFormat="1" ht="15.75" customHeight="1">
      <c r="A11" s="58"/>
      <c r="B11" s="252"/>
      <c r="C11" s="252"/>
      <c r="D11" s="253"/>
      <c r="E11" s="6"/>
      <c r="F11" s="6"/>
      <c r="G11" s="246"/>
      <c r="H11" s="688" t="s">
        <v>106</v>
      </c>
      <c r="I11" s="688"/>
      <c r="J11" s="688"/>
      <c r="K11" s="688"/>
      <c r="L11" s="688"/>
      <c r="M11" s="688"/>
      <c r="N11" s="688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8"/>
      <c r="B12" s="252"/>
      <c r="C12" s="252"/>
      <c r="D12" s="253"/>
      <c r="E12" s="6"/>
      <c r="F12" s="6"/>
      <c r="G12" s="246"/>
      <c r="H12" s="6"/>
      <c r="I12" s="689" t="s">
        <v>107</v>
      </c>
      <c r="J12" s="689"/>
      <c r="K12" s="689"/>
      <c r="L12" s="689"/>
      <c r="M12" s="689"/>
      <c r="N12" s="689"/>
      <c r="O12" s="689"/>
      <c r="P12" s="689"/>
      <c r="Q12" s="689"/>
      <c r="R12" s="689"/>
      <c r="S12" s="3"/>
      <c r="T12" s="3"/>
      <c r="U12" s="3"/>
      <c r="V12" s="3"/>
      <c r="W12" s="3"/>
    </row>
    <row r="13" spans="1:23" s="5" customFormat="1" ht="15.75" customHeight="1">
      <c r="A13" s="58"/>
      <c r="B13" s="252"/>
      <c r="C13" s="252"/>
      <c r="D13" s="253"/>
      <c r="E13" s="6"/>
      <c r="F13" s="6"/>
      <c r="G13" s="246"/>
      <c r="H13" s="6"/>
      <c r="I13" s="6"/>
      <c r="J13" s="688" t="s">
        <v>108</v>
      </c>
      <c r="K13" s="688"/>
      <c r="L13" s="688"/>
      <c r="M13" s="688"/>
      <c r="N13" s="688"/>
      <c r="O13" s="688"/>
      <c r="P13" s="688"/>
      <c r="Q13" s="688"/>
      <c r="R13" s="3"/>
      <c r="S13" s="3"/>
      <c r="T13" s="3"/>
      <c r="U13" s="3"/>
      <c r="V13" s="3"/>
      <c r="W13" s="3"/>
    </row>
    <row r="14" spans="1:23" s="5" customFormat="1" ht="15.75" customHeight="1">
      <c r="A14" s="58"/>
      <c r="B14" s="252"/>
      <c r="C14" s="252"/>
      <c r="D14" s="253"/>
      <c r="E14" s="6"/>
      <c r="F14" s="6"/>
      <c r="G14" s="246"/>
      <c r="H14" s="6"/>
      <c r="I14" s="6"/>
      <c r="J14" s="6"/>
      <c r="K14" s="700" t="s">
        <v>128</v>
      </c>
      <c r="L14" s="700"/>
      <c r="M14" s="700"/>
      <c r="N14" s="700"/>
      <c r="O14" s="700"/>
      <c r="P14" s="700"/>
      <c r="Q14" s="700"/>
      <c r="R14" s="700"/>
      <c r="S14" s="700"/>
      <c r="T14" s="700"/>
      <c r="U14" s="700"/>
      <c r="V14" s="3"/>
      <c r="W14" s="3"/>
    </row>
    <row r="15" spans="1:23" s="5" customFormat="1" ht="15.75" customHeight="1">
      <c r="A15" s="58"/>
      <c r="B15" s="252"/>
      <c r="C15" s="252"/>
      <c r="D15" s="253"/>
      <c r="E15" s="6"/>
      <c r="F15" s="6"/>
      <c r="G15" s="246"/>
      <c r="H15" s="6"/>
      <c r="I15" s="6"/>
      <c r="J15" s="6"/>
      <c r="K15" s="6"/>
      <c r="L15" s="688" t="s">
        <v>109</v>
      </c>
      <c r="M15" s="688"/>
      <c r="N15" s="688"/>
      <c r="O15" s="688"/>
      <c r="P15" s="688"/>
      <c r="Q15" s="688"/>
      <c r="R15" s="688"/>
      <c r="S15" s="688"/>
      <c r="T15" s="3"/>
      <c r="U15" s="3"/>
      <c r="V15" s="3"/>
      <c r="W15" s="3"/>
    </row>
    <row r="16" spans="1:23" s="5" customFormat="1" ht="15.75" customHeight="1">
      <c r="A16" s="58"/>
      <c r="B16" s="252"/>
      <c r="C16" s="252"/>
      <c r="D16" s="253"/>
      <c r="E16" s="6"/>
      <c r="F16" s="6"/>
      <c r="G16" s="246"/>
      <c r="H16" s="6"/>
      <c r="I16" s="6"/>
      <c r="J16" s="6"/>
      <c r="K16" s="6"/>
      <c r="L16" s="3"/>
      <c r="M16" s="689" t="s">
        <v>110</v>
      </c>
      <c r="N16" s="689"/>
      <c r="O16" s="689"/>
      <c r="P16" s="689"/>
      <c r="Q16" s="689"/>
      <c r="R16" s="689"/>
      <c r="S16" s="689"/>
      <c r="T16" s="689"/>
      <c r="U16" s="3"/>
      <c r="V16" s="3"/>
      <c r="W16" s="3"/>
    </row>
    <row r="17" spans="1:23" s="5" customFormat="1" ht="15.75" customHeight="1">
      <c r="A17" s="58"/>
      <c r="B17" s="252"/>
      <c r="C17" s="252"/>
      <c r="D17" s="253"/>
      <c r="E17" s="6"/>
      <c r="F17" s="6"/>
      <c r="G17" s="246"/>
      <c r="H17" s="6"/>
      <c r="I17" s="6"/>
      <c r="J17" s="6"/>
      <c r="K17" s="6"/>
      <c r="L17" s="3"/>
      <c r="M17" s="3"/>
      <c r="N17" s="688" t="s">
        <v>111</v>
      </c>
      <c r="O17" s="688"/>
      <c r="P17" s="688"/>
      <c r="Q17" s="688"/>
      <c r="R17" s="688"/>
      <c r="S17" s="688"/>
      <c r="T17" s="688"/>
      <c r="U17" s="688"/>
      <c r="V17" s="688"/>
      <c r="W17" s="688"/>
    </row>
    <row r="18" spans="1:23" s="5" customFormat="1" ht="15.75" customHeight="1">
      <c r="A18" s="58"/>
      <c r="B18" s="252"/>
      <c r="C18" s="252"/>
      <c r="D18" s="253"/>
      <c r="E18" s="6"/>
      <c r="F18" s="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</row>
  </sheetData>
  <mergeCells count="17">
    <mergeCell ref="J13:Q13"/>
    <mergeCell ref="K14:U14"/>
    <mergeCell ref="L15:S15"/>
    <mergeCell ref="M16:T16"/>
    <mergeCell ref="N17:W17"/>
    <mergeCell ref="A1:Q1"/>
    <mergeCell ref="B2:D2"/>
    <mergeCell ref="E2:H2"/>
    <mergeCell ref="I2:L2"/>
    <mergeCell ref="B5:K5"/>
    <mergeCell ref="H11:N11"/>
    <mergeCell ref="I12:R12"/>
    <mergeCell ref="C6:K6"/>
    <mergeCell ref="D7:O7"/>
    <mergeCell ref="E8:M8"/>
    <mergeCell ref="F9:P9"/>
    <mergeCell ref="G10:Q1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H29" sqref="H29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90" t="s">
        <v>76</v>
      </c>
      <c r="B1" s="690"/>
      <c r="C1" s="690"/>
      <c r="D1" s="690"/>
      <c r="E1" s="690"/>
      <c r="F1" s="690"/>
      <c r="G1" s="690"/>
      <c r="H1" s="690"/>
      <c r="I1" s="690"/>
      <c r="J1" s="690"/>
      <c r="K1" s="690"/>
      <c r="L1" s="690"/>
      <c r="M1" s="690"/>
      <c r="N1" s="690"/>
      <c r="O1" s="690"/>
      <c r="P1" s="690"/>
      <c r="Q1" s="690"/>
      <c r="R1" s="690"/>
      <c r="S1" s="690"/>
      <c r="T1" s="690"/>
    </row>
    <row r="2" spans="1:20" s="9" customFormat="1" ht="23.25" customHeight="1" thickBot="1">
      <c r="A2" s="254" t="s">
        <v>19</v>
      </c>
      <c r="B2" s="691" t="s">
        <v>29</v>
      </c>
      <c r="C2" s="692"/>
      <c r="D2" s="693"/>
      <c r="E2" s="694" t="s">
        <v>85</v>
      </c>
      <c r="F2" s="695"/>
      <c r="G2" s="696"/>
      <c r="H2" s="701" t="s">
        <v>85</v>
      </c>
      <c r="I2" s="702"/>
      <c r="J2" s="703"/>
      <c r="K2" s="697" t="s">
        <v>85</v>
      </c>
      <c r="L2" s="698"/>
      <c r="M2" s="699"/>
      <c r="N2" s="255" t="s">
        <v>36</v>
      </c>
      <c r="O2" s="255" t="s">
        <v>37</v>
      </c>
      <c r="P2" s="255" t="s">
        <v>38</v>
      </c>
      <c r="Q2" s="255" t="s">
        <v>39</v>
      </c>
      <c r="R2" s="255" t="s">
        <v>40</v>
      </c>
      <c r="S2" s="255" t="s">
        <v>41</v>
      </c>
      <c r="T2" s="255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5" spans="1:20" ht="15.75">
      <c r="B5" s="688" t="s">
        <v>112</v>
      </c>
      <c r="C5" s="688"/>
      <c r="D5" s="688"/>
      <c r="E5" s="688"/>
      <c r="F5" s="688"/>
      <c r="G5" s="688"/>
      <c r="H5" s="688"/>
      <c r="I5" s="119"/>
      <c r="J5" s="6"/>
      <c r="K5" s="6"/>
      <c r="L5" s="3"/>
      <c r="M5" s="3"/>
      <c r="N5" s="3"/>
      <c r="O5" s="3"/>
    </row>
    <row r="6" spans="1:20" ht="15.75">
      <c r="B6" s="6"/>
      <c r="C6" s="689" t="s">
        <v>113</v>
      </c>
      <c r="D6" s="689"/>
      <c r="E6" s="689"/>
      <c r="F6" s="689"/>
      <c r="G6" s="689"/>
      <c r="H6" s="689"/>
      <c r="I6" s="689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88" t="s">
        <v>114</v>
      </c>
      <c r="E7" s="688"/>
      <c r="F7" s="688"/>
      <c r="G7" s="688"/>
      <c r="H7" s="688"/>
      <c r="I7" s="688"/>
      <c r="J7" s="688"/>
      <c r="K7" s="688"/>
      <c r="L7" s="3"/>
      <c r="M7" s="3"/>
      <c r="N7" s="3"/>
      <c r="O7" s="3"/>
    </row>
    <row r="8" spans="1:20" ht="15.75" customHeight="1">
      <c r="B8" s="6"/>
      <c r="C8" s="6"/>
      <c r="D8" s="6"/>
      <c r="E8" s="704" t="s">
        <v>119</v>
      </c>
      <c r="F8" s="704"/>
      <c r="G8" s="704"/>
      <c r="H8" s="704"/>
      <c r="I8" s="704"/>
      <c r="J8" s="704"/>
      <c r="K8" s="704"/>
      <c r="L8" s="704"/>
      <c r="M8" s="3"/>
      <c r="N8" s="3"/>
      <c r="O8" s="3"/>
    </row>
    <row r="9" spans="1:20" ht="15.75" customHeight="1">
      <c r="B9" s="6"/>
      <c r="C9" s="6"/>
      <c r="D9" s="6"/>
      <c r="E9" s="6"/>
      <c r="F9" s="688" t="s">
        <v>115</v>
      </c>
      <c r="G9" s="688"/>
      <c r="H9" s="688"/>
      <c r="I9" s="688"/>
      <c r="J9" s="688"/>
      <c r="K9" s="688"/>
      <c r="L9" s="688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89" t="s">
        <v>116</v>
      </c>
      <c r="H10" s="689"/>
      <c r="I10" s="689"/>
      <c r="J10" s="689"/>
      <c r="K10" s="689"/>
      <c r="L10" s="689"/>
      <c r="M10" s="689"/>
      <c r="N10" s="3"/>
      <c r="O10" s="3"/>
    </row>
    <row r="11" spans="1:20" ht="15.75">
      <c r="B11" s="6"/>
      <c r="C11" s="6"/>
      <c r="D11" s="6"/>
      <c r="E11" s="6"/>
      <c r="F11" s="6"/>
      <c r="G11" s="6"/>
      <c r="H11" s="688" t="s">
        <v>117</v>
      </c>
      <c r="I11" s="688"/>
      <c r="J11" s="688"/>
      <c r="K11" s="688"/>
      <c r="L11" s="688"/>
      <c r="M11" s="688"/>
      <c r="N11" s="688"/>
      <c r="O11" s="3"/>
    </row>
    <row r="12" spans="1:20" ht="15.75">
      <c r="B12" s="6"/>
      <c r="C12" s="6"/>
      <c r="D12" s="6"/>
      <c r="E12" s="6"/>
      <c r="F12" s="6"/>
      <c r="G12" s="6"/>
      <c r="H12" s="6"/>
      <c r="I12" s="689" t="s">
        <v>118</v>
      </c>
      <c r="J12" s="689"/>
      <c r="K12" s="689"/>
      <c r="L12" s="689"/>
      <c r="M12" s="689"/>
      <c r="N12" s="689"/>
      <c r="O12" s="689"/>
    </row>
  </sheetData>
  <mergeCells count="13">
    <mergeCell ref="G10:M10"/>
    <mergeCell ref="H11:N11"/>
    <mergeCell ref="I12:O12"/>
    <mergeCell ref="B5:H5"/>
    <mergeCell ref="C6:I6"/>
    <mergeCell ref="D7:K7"/>
    <mergeCell ref="E8:L8"/>
    <mergeCell ref="F9:L9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7" sqref="E17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35" t="s">
        <v>66</v>
      </c>
      <c r="B1" s="535"/>
      <c r="C1" s="706" t="s">
        <v>67</v>
      </c>
      <c r="D1" s="706"/>
      <c r="E1" s="535" t="s">
        <v>0</v>
      </c>
      <c r="F1" s="535"/>
      <c r="G1" s="536" t="s">
        <v>10</v>
      </c>
      <c r="H1" s="536"/>
      <c r="I1" s="536"/>
      <c r="J1" s="535" t="s">
        <v>8</v>
      </c>
      <c r="K1" s="535"/>
      <c r="L1" s="707" t="s">
        <v>450</v>
      </c>
      <c r="M1" s="708"/>
      <c r="N1" s="708"/>
      <c r="O1" s="709"/>
      <c r="P1" s="705" t="s">
        <v>65</v>
      </c>
      <c r="Q1" s="705"/>
      <c r="R1" s="536" t="s">
        <v>55</v>
      </c>
      <c r="S1" s="536"/>
      <c r="T1" s="712" t="s">
        <v>46</v>
      </c>
      <c r="U1" s="710" t="s">
        <v>85</v>
      </c>
      <c r="V1" s="710"/>
      <c r="W1" s="710"/>
      <c r="X1" s="710"/>
      <c r="Y1" s="710"/>
      <c r="Z1" s="710"/>
      <c r="AA1" s="710"/>
      <c r="AB1" s="710"/>
      <c r="AC1" s="710"/>
    </row>
    <row r="2" spans="1:35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315</v>
      </c>
      <c r="M2" s="73" t="s">
        <v>319</v>
      </c>
      <c r="N2" s="73" t="s">
        <v>320</v>
      </c>
      <c r="O2" s="250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13"/>
      <c r="U2" s="711"/>
      <c r="V2" s="711"/>
      <c r="W2" s="711"/>
      <c r="X2" s="711"/>
      <c r="Y2" s="711"/>
      <c r="Z2" s="711"/>
      <c r="AA2" s="711"/>
      <c r="AB2" s="711"/>
      <c r="AC2" s="711"/>
    </row>
    <row r="3" spans="1:35" s="18" customFormat="1">
      <c r="A3" s="13" t="str">
        <f>'1-συμβολαια'!A3</f>
        <v>1ο</v>
      </c>
      <c r="B3" s="50"/>
      <c r="C3" s="80">
        <f>'1-συμβολαια'!B3</f>
        <v>37025</v>
      </c>
      <c r="D3" s="19"/>
      <c r="E3" s="90" t="str">
        <f>'1-συμβολαια'!C3</f>
        <v>κληρονομιάς ΑΠΟΔΟΧΗ [από 1/2 στο 1/7 αγροτεμαχίου Λιμενάρια -'';;;????'' 11.307μ2</v>
      </c>
      <c r="F3" s="14"/>
      <c r="G3" s="15" t="str">
        <f>'4-πολλυπρ'!D3</f>
        <v>;;;???</v>
      </c>
      <c r="H3" s="15" t="str">
        <f>'4-πολλυπρ'!I3</f>
        <v>;;;???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484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35">
      <c r="A4" s="500" t="s">
        <v>56</v>
      </c>
      <c r="B4" s="501"/>
      <c r="C4" s="501"/>
      <c r="D4" s="501"/>
      <c r="E4" s="501"/>
      <c r="F4" s="501"/>
      <c r="G4" s="501"/>
      <c r="H4" s="501"/>
      <c r="I4" s="501"/>
      <c r="J4" s="501"/>
      <c r="K4" s="45"/>
      <c r="L4" s="1">
        <f>SUM(L3:L3)</f>
        <v>0</v>
      </c>
      <c r="M4" s="1"/>
      <c r="N4" s="1"/>
      <c r="O4" s="1">
        <f>SUM(O3:O3)</f>
        <v>0</v>
      </c>
      <c r="P4" s="38" t="e">
        <f>SUM(P3:P3)</f>
        <v>#REF!</v>
      </c>
      <c r="Q4" s="1">
        <f>SUM(Q3:Q3)</f>
        <v>0</v>
      </c>
      <c r="R4" s="1">
        <f>SUM(R3:R3)</f>
        <v>484</v>
      </c>
      <c r="S4" s="1">
        <f>SUM(S3:S3)</f>
        <v>0</v>
      </c>
      <c r="T4" s="3"/>
      <c r="U4" s="82"/>
      <c r="V4" s="82"/>
    </row>
    <row r="5" spans="1:35">
      <c r="T5" s="121"/>
    </row>
    <row r="6" spans="1:35" ht="15.75" customHeight="1">
      <c r="T6" s="121"/>
      <c r="U6" s="688" t="s">
        <v>120</v>
      </c>
      <c r="V6" s="688"/>
      <c r="W6" s="688"/>
      <c r="X6" s="688"/>
      <c r="Y6" s="688"/>
      <c r="Z6" s="688"/>
      <c r="AA6" s="688"/>
      <c r="AB6" s="688"/>
      <c r="AC6" s="688"/>
      <c r="AD6" s="119"/>
      <c r="AE6" s="119"/>
      <c r="AF6" s="119"/>
      <c r="AG6" s="119"/>
      <c r="AH6" s="114"/>
      <c r="AI6" s="114"/>
    </row>
    <row r="7" spans="1:35" ht="15.75" customHeight="1">
      <c r="T7" s="121"/>
      <c r="U7" s="120"/>
      <c r="V7" s="689" t="s">
        <v>121</v>
      </c>
      <c r="W7" s="689"/>
      <c r="X7" s="689"/>
      <c r="Y7" s="689"/>
      <c r="Z7" s="689"/>
      <c r="AA7" s="689"/>
      <c r="AB7" s="689"/>
      <c r="AC7" s="689"/>
      <c r="AD7" s="689"/>
      <c r="AE7" s="114"/>
      <c r="AF7" s="114"/>
      <c r="AG7" s="114"/>
      <c r="AH7" s="114"/>
      <c r="AI7" s="114"/>
    </row>
    <row r="8" spans="1:35" ht="15.75" customHeight="1">
      <c r="T8" s="121"/>
      <c r="U8" s="120"/>
      <c r="V8" s="120"/>
      <c r="W8" s="688" t="s">
        <v>122</v>
      </c>
      <c r="X8" s="688"/>
      <c r="Y8" s="688"/>
      <c r="Z8" s="688"/>
      <c r="AA8" s="688"/>
      <c r="AB8" s="688"/>
      <c r="AC8" s="688"/>
      <c r="AD8" s="688"/>
      <c r="AE8" s="688"/>
      <c r="AF8" s="114"/>
      <c r="AG8" s="114"/>
      <c r="AH8" s="114"/>
      <c r="AI8" s="114"/>
    </row>
    <row r="9" spans="1:35" ht="15.75">
      <c r="U9" s="120"/>
      <c r="V9" s="120"/>
      <c r="W9" s="120"/>
      <c r="X9" s="689" t="s">
        <v>123</v>
      </c>
      <c r="Y9" s="689"/>
      <c r="Z9" s="689"/>
      <c r="AA9" s="689"/>
      <c r="AB9" s="689"/>
      <c r="AC9" s="689"/>
      <c r="AD9" s="689"/>
      <c r="AE9" s="689"/>
      <c r="AF9" s="689"/>
      <c r="AG9" s="114"/>
      <c r="AH9" s="114"/>
      <c r="AI9" s="114"/>
    </row>
    <row r="10" spans="1:35" ht="15.75">
      <c r="U10" s="120"/>
      <c r="V10" s="120"/>
      <c r="W10" s="120"/>
      <c r="X10" s="120"/>
      <c r="Y10" s="688" t="s">
        <v>124</v>
      </c>
      <c r="Z10" s="688"/>
      <c r="AA10" s="688"/>
      <c r="AB10" s="688"/>
      <c r="AC10" s="688"/>
      <c r="AD10" s="688"/>
      <c r="AE10" s="688"/>
      <c r="AF10" s="688"/>
      <c r="AG10" s="688"/>
      <c r="AH10" s="114"/>
      <c r="AI10" s="114"/>
    </row>
    <row r="11" spans="1:35" ht="15.75">
      <c r="U11" s="120"/>
      <c r="V11" s="120"/>
      <c r="W11" s="120"/>
      <c r="X11" s="120"/>
      <c r="Y11" s="120"/>
      <c r="Z11" s="689" t="s">
        <v>125</v>
      </c>
      <c r="AA11" s="689"/>
      <c r="AB11" s="689"/>
      <c r="AC11" s="689"/>
      <c r="AD11" s="689"/>
      <c r="AE11" s="689"/>
      <c r="AF11" s="689"/>
      <c r="AG11" s="689"/>
      <c r="AH11" s="689"/>
      <c r="AI11" s="114"/>
    </row>
    <row r="12" spans="1:35" ht="15.75">
      <c r="U12" s="120"/>
      <c r="V12" s="120"/>
      <c r="W12" s="120"/>
      <c r="X12" s="120"/>
      <c r="Y12" s="120"/>
      <c r="Z12" s="120"/>
      <c r="AA12" s="688" t="s">
        <v>126</v>
      </c>
      <c r="AB12" s="688"/>
      <c r="AC12" s="688"/>
      <c r="AD12" s="688"/>
      <c r="AE12" s="688"/>
      <c r="AF12" s="688"/>
      <c r="AG12" s="688"/>
      <c r="AH12" s="688"/>
      <c r="AI12" s="688"/>
    </row>
  </sheetData>
  <mergeCells count="18">
    <mergeCell ref="W8:AE8"/>
    <mergeCell ref="X9:AF9"/>
    <mergeCell ref="Y10:AG10"/>
    <mergeCell ref="Z11:AH11"/>
    <mergeCell ref="AA12:AI12"/>
    <mergeCell ref="U6:AC6"/>
    <mergeCell ref="V7:AD7"/>
    <mergeCell ref="U1:AC2"/>
    <mergeCell ref="T1:T2"/>
    <mergeCell ref="R1:S1"/>
    <mergeCell ref="A4:J4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K27" sqref="K27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18" t="s">
        <v>31</v>
      </c>
      <c r="B1" s="719"/>
      <c r="C1" s="719"/>
      <c r="D1" s="719"/>
      <c r="E1" s="720"/>
      <c r="F1" s="721" t="s">
        <v>288</v>
      </c>
      <c r="G1" s="722"/>
      <c r="H1" s="722"/>
      <c r="I1" s="723"/>
      <c r="J1" s="714" t="s">
        <v>289</v>
      </c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6"/>
      <c r="Z1" s="724" t="s">
        <v>290</v>
      </c>
      <c r="AA1" s="725"/>
      <c r="AB1" s="725"/>
      <c r="AC1" s="726"/>
      <c r="AD1" s="714" t="s">
        <v>291</v>
      </c>
      <c r="AE1" s="715"/>
      <c r="AF1" s="715"/>
      <c r="AG1" s="715"/>
      <c r="AH1" s="715"/>
      <c r="AI1" s="715"/>
      <c r="AJ1" s="715"/>
      <c r="AK1" s="715"/>
      <c r="AL1" s="715"/>
      <c r="AM1" s="715"/>
      <c r="AN1" s="715"/>
      <c r="AO1" s="715"/>
      <c r="AP1" s="715"/>
      <c r="AQ1" s="715"/>
      <c r="AR1" s="715"/>
      <c r="AS1" s="716"/>
      <c r="AT1" s="721" t="s">
        <v>292</v>
      </c>
      <c r="AU1" s="722"/>
      <c r="AV1" s="722"/>
      <c r="AW1" s="723"/>
      <c r="AX1" s="714" t="s">
        <v>293</v>
      </c>
      <c r="AY1" s="715"/>
      <c r="AZ1" s="715"/>
      <c r="BA1" s="715"/>
      <c r="BB1" s="715"/>
      <c r="BC1" s="715"/>
      <c r="BD1" s="715"/>
      <c r="BE1" s="715"/>
      <c r="BF1" s="715"/>
      <c r="BG1" s="715"/>
      <c r="BH1" s="715"/>
      <c r="BI1" s="715"/>
      <c r="BJ1" s="715"/>
      <c r="BK1" s="715"/>
      <c r="BL1" s="715"/>
      <c r="BM1" s="716"/>
    </row>
    <row r="2" spans="1:65" s="4" customFormat="1" ht="23.25" customHeight="1">
      <c r="A2" s="184" t="s">
        <v>19</v>
      </c>
      <c r="B2" s="184" t="s">
        <v>294</v>
      </c>
      <c r="C2" s="185" t="s">
        <v>295</v>
      </c>
      <c r="D2" s="474" t="s">
        <v>29</v>
      </c>
      <c r="E2" s="676"/>
      <c r="F2" s="186" t="s">
        <v>296</v>
      </c>
      <c r="G2" s="184" t="s">
        <v>18</v>
      </c>
      <c r="H2" s="186" t="s">
        <v>23</v>
      </c>
      <c r="I2" s="187" t="s">
        <v>85</v>
      </c>
      <c r="J2" s="188" t="s">
        <v>297</v>
      </c>
      <c r="K2" s="188" t="s">
        <v>298</v>
      </c>
      <c r="L2" s="186" t="s">
        <v>299</v>
      </c>
      <c r="M2" s="186" t="s">
        <v>300</v>
      </c>
      <c r="N2" s="186" t="s">
        <v>301</v>
      </c>
      <c r="O2" s="186" t="s">
        <v>302</v>
      </c>
      <c r="P2" s="186" t="s">
        <v>303</v>
      </c>
      <c r="Q2" s="186" t="s">
        <v>304</v>
      </c>
      <c r="R2" s="186" t="s">
        <v>305</v>
      </c>
      <c r="S2" s="186" t="s">
        <v>306</v>
      </c>
      <c r="T2" s="186" t="s">
        <v>307</v>
      </c>
      <c r="U2" s="186" t="s">
        <v>23</v>
      </c>
      <c r="V2" s="186" t="s">
        <v>308</v>
      </c>
      <c r="W2" s="186" t="s">
        <v>309</v>
      </c>
      <c r="X2" s="186" t="s">
        <v>310</v>
      </c>
      <c r="Y2" s="189" t="s">
        <v>311</v>
      </c>
      <c r="Z2" s="186" t="s">
        <v>296</v>
      </c>
      <c r="AA2" s="184" t="s">
        <v>18</v>
      </c>
      <c r="AB2" s="186" t="s">
        <v>23</v>
      </c>
      <c r="AC2" s="190" t="s">
        <v>85</v>
      </c>
      <c r="AD2" s="188" t="s">
        <v>297</v>
      </c>
      <c r="AE2" s="188" t="s">
        <v>298</v>
      </c>
      <c r="AF2" s="186" t="s">
        <v>299</v>
      </c>
      <c r="AG2" s="186" t="s">
        <v>300</v>
      </c>
      <c r="AH2" s="186" t="s">
        <v>301</v>
      </c>
      <c r="AI2" s="186" t="s">
        <v>302</v>
      </c>
      <c r="AJ2" s="186" t="s">
        <v>303</v>
      </c>
      <c r="AK2" s="186" t="s">
        <v>304</v>
      </c>
      <c r="AL2" s="186" t="s">
        <v>305</v>
      </c>
      <c r="AM2" s="186" t="s">
        <v>306</v>
      </c>
      <c r="AN2" s="186" t="s">
        <v>307</v>
      </c>
      <c r="AO2" s="186" t="s">
        <v>23</v>
      </c>
      <c r="AP2" s="186" t="s">
        <v>308</v>
      </c>
      <c r="AQ2" s="186" t="s">
        <v>309</v>
      </c>
      <c r="AR2" s="186" t="s">
        <v>310</v>
      </c>
      <c r="AS2" s="189" t="s">
        <v>311</v>
      </c>
      <c r="AT2" s="186" t="s">
        <v>296</v>
      </c>
      <c r="AU2" s="184" t="s">
        <v>18</v>
      </c>
      <c r="AV2" s="186" t="s">
        <v>23</v>
      </c>
      <c r="AW2" s="187" t="s">
        <v>85</v>
      </c>
      <c r="AX2" s="188" t="s">
        <v>297</v>
      </c>
      <c r="AY2" s="188" t="s">
        <v>298</v>
      </c>
      <c r="AZ2" s="186" t="s">
        <v>299</v>
      </c>
      <c r="BA2" s="186" t="s">
        <v>300</v>
      </c>
      <c r="BB2" s="186" t="s">
        <v>301</v>
      </c>
      <c r="BC2" s="186" t="s">
        <v>302</v>
      </c>
      <c r="BD2" s="186" t="s">
        <v>303</v>
      </c>
      <c r="BE2" s="186" t="s">
        <v>304</v>
      </c>
      <c r="BF2" s="186" t="s">
        <v>305</v>
      </c>
      <c r="BG2" s="186" t="s">
        <v>306</v>
      </c>
      <c r="BH2" s="186" t="s">
        <v>307</v>
      </c>
      <c r="BI2" s="186" t="s">
        <v>23</v>
      </c>
      <c r="BJ2" s="186" t="s">
        <v>308</v>
      </c>
      <c r="BK2" s="186" t="s">
        <v>309</v>
      </c>
      <c r="BL2" s="186" t="s">
        <v>312</v>
      </c>
      <c r="BM2" s="189" t="s">
        <v>311</v>
      </c>
    </row>
    <row r="3" spans="1:65" s="33" customFormat="1">
      <c r="A3" s="29" t="str">
        <f>'1-συμβολαια'!A3</f>
        <v>1ο</v>
      </c>
      <c r="B3" s="15" t="str">
        <f>'4-πολλυπρ'!D3</f>
        <v>;;;???</v>
      </c>
      <c r="C3" s="15" t="str">
        <f>'4-πολλυπρ'!I3</f>
        <v>;;;???</v>
      </c>
      <c r="D3" s="31"/>
      <c r="E3" s="29"/>
      <c r="F3" s="29"/>
      <c r="G3" s="30"/>
      <c r="H3" s="29"/>
      <c r="I3" s="29"/>
      <c r="J3" s="29"/>
      <c r="K3" s="140" t="s">
        <v>313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1" t="s">
        <v>313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5" spans="1:65">
      <c r="F5" s="717" t="s">
        <v>314</v>
      </c>
      <c r="G5" s="717"/>
      <c r="H5" s="717"/>
      <c r="I5" s="717"/>
    </row>
    <row r="6" spans="1:65">
      <c r="F6" s="717"/>
      <c r="G6" s="717"/>
      <c r="H6" s="717"/>
      <c r="I6" s="717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59"/>
  <sheetViews>
    <sheetView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65.42578125" style="91" bestFit="1" customWidth="1"/>
    <col min="4" max="4" width="8.5703125" style="3" customWidth="1"/>
    <col min="5" max="5" width="12.42578125" style="3" customWidth="1"/>
    <col min="6" max="6" width="9" style="3" customWidth="1"/>
    <col min="7" max="7" width="8.140625" style="2" customWidth="1"/>
    <col min="8" max="8" width="9" style="2" customWidth="1"/>
    <col min="9" max="9" width="9.42578125" style="2" customWidth="1"/>
    <col min="10" max="12" width="8.140625" style="2" customWidth="1"/>
    <col min="13" max="13" width="9.42578125" style="2" customWidth="1"/>
    <col min="14" max="15" width="10.5703125" style="2" customWidth="1"/>
    <col min="16" max="17" width="6" style="2" customWidth="1"/>
    <col min="18" max="18" width="10.5703125" style="2" customWidth="1"/>
    <col min="19" max="20" width="10.28515625" style="2" customWidth="1"/>
    <col min="21" max="21" width="11.140625" style="2" customWidth="1"/>
    <col min="22" max="22" width="10.28515625" style="2" customWidth="1"/>
    <col min="23" max="23" width="9" style="2" customWidth="1"/>
    <col min="24" max="24" width="9.42578125" style="2" customWidth="1"/>
    <col min="25" max="25" width="13.7109375" style="76" customWidth="1"/>
    <col min="26" max="26" width="12.140625" style="76" customWidth="1"/>
    <col min="27" max="27" width="10.28515625" style="2" bestFit="1" customWidth="1"/>
    <col min="28" max="28" width="5.7109375" style="2" customWidth="1"/>
    <col min="29" max="29" width="8.5703125" style="2" customWidth="1"/>
    <col min="30" max="30" width="11.140625" style="2" bestFit="1" customWidth="1"/>
    <col min="31" max="31" width="10.28515625" style="2" bestFit="1" customWidth="1"/>
    <col min="32" max="32" width="9.42578125" style="2" bestFit="1" customWidth="1"/>
    <col min="33" max="33" width="11.140625" style="2" bestFit="1" customWidth="1"/>
    <col min="34" max="34" width="10.28515625" style="2" bestFit="1" customWidth="1"/>
    <col min="35" max="35" width="8.28515625" style="2" bestFit="1" customWidth="1"/>
    <col min="36" max="36" width="11.140625" style="2" bestFit="1" customWidth="1"/>
    <col min="37" max="37" width="10.28515625" style="2" bestFit="1" customWidth="1"/>
    <col min="38" max="38" width="9" style="2" bestFit="1" customWidth="1"/>
    <col min="39" max="39" width="9.42578125" style="2" bestFit="1" customWidth="1"/>
    <col min="40" max="40" width="11.140625" style="2" bestFit="1" customWidth="1"/>
    <col min="41" max="41" width="11.140625" style="2" customWidth="1"/>
    <col min="42" max="42" width="9.5703125" style="28" customWidth="1"/>
    <col min="43" max="43" width="9.42578125" style="28" bestFit="1" customWidth="1"/>
    <col min="44" max="44" width="33" style="78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53" ht="15.75" customHeight="1">
      <c r="A1" s="739" t="s">
        <v>1</v>
      </c>
      <c r="B1" s="741" t="s">
        <v>2</v>
      </c>
      <c r="C1" s="738" t="s">
        <v>0</v>
      </c>
      <c r="D1" s="742" t="s">
        <v>11</v>
      </c>
      <c r="E1" s="736" t="s">
        <v>12</v>
      </c>
      <c r="F1" s="746" t="s">
        <v>452</v>
      </c>
      <c r="G1" s="746"/>
      <c r="H1" s="746"/>
      <c r="I1" s="746"/>
      <c r="J1" s="744" t="s">
        <v>365</v>
      </c>
      <c r="K1" s="745"/>
      <c r="L1" s="755" t="s">
        <v>545</v>
      </c>
      <c r="M1" s="756"/>
      <c r="N1" s="756"/>
      <c r="O1" s="756"/>
      <c r="P1" s="756"/>
      <c r="Q1" s="756"/>
      <c r="R1" s="757"/>
      <c r="S1" s="732" t="s">
        <v>493</v>
      </c>
      <c r="T1" s="732"/>
      <c r="U1" s="747" t="s">
        <v>137</v>
      </c>
      <c r="V1" s="748"/>
      <c r="W1" s="751" t="s">
        <v>77</v>
      </c>
      <c r="X1" s="752"/>
      <c r="Y1" s="752"/>
      <c r="Z1" s="752"/>
      <c r="AA1" s="752"/>
      <c r="AB1" s="768" t="s">
        <v>494</v>
      </c>
      <c r="AC1" s="769"/>
      <c r="AD1" s="758" t="s">
        <v>43</v>
      </c>
      <c r="AE1" s="759"/>
      <c r="AF1" s="760"/>
      <c r="AG1" s="761" t="s">
        <v>58</v>
      </c>
      <c r="AH1" s="762"/>
      <c r="AI1" s="763"/>
      <c r="AJ1" s="753" t="s">
        <v>78</v>
      </c>
      <c r="AK1" s="754"/>
      <c r="AL1" s="754"/>
      <c r="AM1" s="754"/>
      <c r="AN1" s="754"/>
      <c r="AO1" s="417"/>
      <c r="AP1" s="764" t="s">
        <v>54</v>
      </c>
      <c r="AQ1" s="766" t="s">
        <v>44</v>
      </c>
      <c r="AR1" s="749" t="s">
        <v>81</v>
      </c>
      <c r="AS1" s="729" t="s">
        <v>29</v>
      </c>
      <c r="AT1" s="730"/>
      <c r="AU1" s="730"/>
      <c r="AV1" s="730"/>
      <c r="AW1" s="731"/>
    </row>
    <row r="2" spans="1:53" ht="26.25" thickBot="1">
      <c r="A2" s="740"/>
      <c r="B2" s="466"/>
      <c r="C2" s="534"/>
      <c r="D2" s="743"/>
      <c r="E2" s="737"/>
      <c r="F2" s="345" t="s">
        <v>252</v>
      </c>
      <c r="G2" s="346" t="s">
        <v>92</v>
      </c>
      <c r="H2" s="346" t="s">
        <v>47</v>
      </c>
      <c r="I2" s="344" t="s">
        <v>409</v>
      </c>
      <c r="J2" s="259" t="s">
        <v>23</v>
      </c>
      <c r="K2" s="447" t="s">
        <v>409</v>
      </c>
      <c r="L2" s="448" t="s">
        <v>365</v>
      </c>
      <c r="M2" s="448" t="s">
        <v>543</v>
      </c>
      <c r="N2" s="449" t="s">
        <v>546</v>
      </c>
      <c r="O2" s="448" t="s">
        <v>95</v>
      </c>
      <c r="P2" s="448" t="s">
        <v>23</v>
      </c>
      <c r="Q2" s="448" t="s">
        <v>543</v>
      </c>
      <c r="R2" s="449" t="s">
        <v>546</v>
      </c>
      <c r="S2" s="180"/>
      <c r="T2" s="343" t="s">
        <v>409</v>
      </c>
      <c r="U2" s="41" t="s">
        <v>23</v>
      </c>
      <c r="V2" s="344" t="s">
        <v>409</v>
      </c>
      <c r="W2" s="70" t="s">
        <v>23</v>
      </c>
      <c r="X2" s="259" t="s">
        <v>409</v>
      </c>
      <c r="Y2" s="75" t="s">
        <v>82</v>
      </c>
      <c r="Z2" s="75" t="s">
        <v>543</v>
      </c>
      <c r="AA2" s="441" t="s">
        <v>544</v>
      </c>
      <c r="AB2" s="41" t="s">
        <v>23</v>
      </c>
      <c r="AC2" s="343" t="s">
        <v>409</v>
      </c>
      <c r="AD2" s="41" t="s">
        <v>23</v>
      </c>
      <c r="AE2" s="259" t="s">
        <v>409</v>
      </c>
      <c r="AF2" s="36" t="s">
        <v>34</v>
      </c>
      <c r="AG2" s="41" t="s">
        <v>23</v>
      </c>
      <c r="AH2" s="259" t="s">
        <v>409</v>
      </c>
      <c r="AI2" s="37" t="s">
        <v>34</v>
      </c>
      <c r="AJ2" s="41" t="s">
        <v>496</v>
      </c>
      <c r="AK2" s="259" t="s">
        <v>409</v>
      </c>
      <c r="AL2" s="10" t="s">
        <v>495</v>
      </c>
      <c r="AM2" s="259" t="s">
        <v>409</v>
      </c>
      <c r="AN2" s="10" t="s">
        <v>33</v>
      </c>
      <c r="AO2" s="418" t="s">
        <v>409</v>
      </c>
      <c r="AP2" s="765"/>
      <c r="AQ2" s="767"/>
      <c r="AR2" s="750"/>
      <c r="AS2" s="729"/>
      <c r="AT2" s="730"/>
      <c r="AU2" s="730"/>
      <c r="AV2" s="730"/>
      <c r="AW2" s="731"/>
    </row>
    <row r="3" spans="1:53" s="5" customFormat="1">
      <c r="A3" s="432" t="str">
        <f>'1-συμβολαια'!A3</f>
        <v>1ο</v>
      </c>
      <c r="B3" s="365">
        <f>'1-συμβολαια'!B3</f>
        <v>37025</v>
      </c>
      <c r="C3" s="340" t="str">
        <f>'1-συμβολαια'!C3</f>
        <v>κληρονομιάς ΑΠΟΔΟΧΗ [από 1/2 στο 1/7 αγροτεμαχίου Λιμενάρια -'';;;????'' 11.307μ2</v>
      </c>
      <c r="D3" s="305" t="str">
        <f>'4-πολλυπρ'!D3</f>
        <v>;;;???</v>
      </c>
      <c r="E3" s="305" t="str">
        <f>'4-πολλυπρ'!I3</f>
        <v>;;;???</v>
      </c>
      <c r="F3" s="305">
        <f>'14-βιβλΕσ'!O3</f>
        <v>484</v>
      </c>
      <c r="G3" s="276">
        <f>'14-βιβλΕσ'!Q3</f>
        <v>4654</v>
      </c>
      <c r="H3" s="276">
        <f t="shared" ref="H3" si="0">F3+G3</f>
        <v>5138</v>
      </c>
      <c r="I3" s="341">
        <f t="shared" ref="I3" si="1">H3/340.75</f>
        <v>15.078503301540719</v>
      </c>
      <c r="J3" s="276">
        <f>'8-κ-15-17'!AG3</f>
        <v>0</v>
      </c>
      <c r="K3" s="341">
        <f t="shared" ref="K3" si="2">J3/340.75</f>
        <v>0</v>
      </c>
      <c r="L3" s="341"/>
      <c r="M3" s="341"/>
      <c r="N3" s="276"/>
      <c r="O3" s="459" t="s">
        <v>548</v>
      </c>
      <c r="P3" s="341"/>
      <c r="Q3" s="341"/>
      <c r="R3" s="276"/>
      <c r="S3" s="276">
        <f>('14-βιβλΕσ'!N3+'14-βιβλΕσ'!O3+'14-βιβλΕσ'!R3)*40%</f>
        <v>52540.4</v>
      </c>
      <c r="T3" s="341">
        <f t="shared" ref="T3" si="3">S3/340.75</f>
        <v>154.19046221570068</v>
      </c>
      <c r="U3" s="276">
        <f>'14-βιβλΕσ'!R3</f>
        <v>96151</v>
      </c>
      <c r="V3" s="341">
        <f t="shared" ref="V3:X3" si="4">U3/340.75</f>
        <v>282.17461482024947</v>
      </c>
      <c r="W3" s="276">
        <v>10800</v>
      </c>
      <c r="X3" s="341">
        <f t="shared" si="4"/>
        <v>31.694790902421129</v>
      </c>
      <c r="Y3" s="460" t="s">
        <v>548</v>
      </c>
      <c r="Z3" s="341">
        <v>586</v>
      </c>
      <c r="AA3" s="341">
        <f>AO3</f>
        <v>399.13426265590607</v>
      </c>
      <c r="AB3" s="416"/>
      <c r="AC3" s="416"/>
      <c r="AD3" s="276">
        <f>AN3</f>
        <v>136005</v>
      </c>
      <c r="AE3" s="341">
        <f t="shared" ref="AE3" si="5">AD3/340.75</f>
        <v>399.13426265590607</v>
      </c>
      <c r="AF3" s="280">
        <v>15354</v>
      </c>
      <c r="AG3" s="442"/>
      <c r="AH3" s="443"/>
      <c r="AI3" s="444"/>
      <c r="AJ3" s="276">
        <f>'1-συμβολαια'!L3+'1-συμβολαια'!P3+'8-κ-15-17'!AE3+'14-βιβλΕσ'!L3+'14-βιβλΕσ'!Q3+'14-βιβλΕσ'!R3+100</f>
        <v>146805</v>
      </c>
      <c r="AK3" s="341">
        <f t="shared" ref="AK3" si="6">AJ3/340.75</f>
        <v>430.82905355832725</v>
      </c>
      <c r="AL3" s="276">
        <f>'1-συμβολαια'!M3</f>
        <v>10800</v>
      </c>
      <c r="AM3" s="341">
        <f t="shared" ref="AM3" si="7">AL3/340.75</f>
        <v>31.694790902421129</v>
      </c>
      <c r="AN3" s="276">
        <f t="shared" ref="AN3" si="8">AJ3-AL3</f>
        <v>136005</v>
      </c>
      <c r="AO3" s="341">
        <f t="shared" ref="AO3" si="9">AN3/340.75</f>
        <v>399.13426265590607</v>
      </c>
      <c r="AP3" s="326">
        <v>46057</v>
      </c>
      <c r="AQ3" s="330">
        <f>AF3+AI3</f>
        <v>15354</v>
      </c>
      <c r="AR3" s="342"/>
      <c r="AS3" s="74"/>
      <c r="AT3" s="74"/>
      <c r="AU3" s="74"/>
      <c r="AV3" s="74"/>
      <c r="AW3" s="74"/>
    </row>
    <row r="4" spans="1:53" ht="10.5" customHeight="1">
      <c r="A4" s="733" t="s">
        <v>35</v>
      </c>
      <c r="B4" s="734"/>
      <c r="C4" s="734"/>
      <c r="D4" s="734"/>
      <c r="E4" s="735"/>
      <c r="F4" s="258">
        <f t="shared" ref="F4:N4" si="10">SUM(F3:F3)</f>
        <v>484</v>
      </c>
      <c r="G4" s="258">
        <f t="shared" si="10"/>
        <v>4654</v>
      </c>
      <c r="H4" s="258">
        <f t="shared" si="10"/>
        <v>5138</v>
      </c>
      <c r="I4" s="43">
        <f t="shared" si="10"/>
        <v>15.078503301540719</v>
      </c>
      <c r="J4" s="258">
        <f t="shared" si="10"/>
        <v>0</v>
      </c>
      <c r="K4" s="43">
        <f t="shared" si="10"/>
        <v>0</v>
      </c>
      <c r="L4" s="43">
        <f t="shared" si="10"/>
        <v>0</v>
      </c>
      <c r="M4" s="43">
        <f t="shared" si="10"/>
        <v>0</v>
      </c>
      <c r="N4" s="258">
        <f t="shared" si="10"/>
        <v>0</v>
      </c>
      <c r="O4" s="43"/>
      <c r="P4" s="43">
        <f t="shared" ref="P4:X4" si="11">SUM(P3:P3)</f>
        <v>0</v>
      </c>
      <c r="Q4" s="43">
        <f t="shared" si="11"/>
        <v>0</v>
      </c>
      <c r="R4" s="258">
        <f t="shared" si="11"/>
        <v>0</v>
      </c>
      <c r="S4" s="258">
        <f t="shared" si="11"/>
        <v>52540.4</v>
      </c>
      <c r="T4" s="43">
        <f t="shared" si="11"/>
        <v>154.19046221570068</v>
      </c>
      <c r="U4" s="258">
        <f t="shared" si="11"/>
        <v>96151</v>
      </c>
      <c r="V4" s="43">
        <f t="shared" si="11"/>
        <v>282.17461482024947</v>
      </c>
      <c r="W4" s="433">
        <f t="shared" si="11"/>
        <v>10800</v>
      </c>
      <c r="X4" s="434">
        <f t="shared" si="11"/>
        <v>31.694790902421129</v>
      </c>
      <c r="Y4" s="433"/>
      <c r="Z4" s="434">
        <f t="shared" ref="Z4:AO4" si="12">SUM(Z3:Z3)</f>
        <v>586</v>
      </c>
      <c r="AA4" s="434">
        <f t="shared" si="12"/>
        <v>399.13426265590607</v>
      </c>
      <c r="AB4" s="445">
        <f t="shared" si="12"/>
        <v>0</v>
      </c>
      <c r="AC4" s="446">
        <f t="shared" si="12"/>
        <v>0</v>
      </c>
      <c r="AD4" s="258">
        <f t="shared" si="12"/>
        <v>136005</v>
      </c>
      <c r="AE4" s="43">
        <f t="shared" si="12"/>
        <v>399.13426265590607</v>
      </c>
      <c r="AF4" s="258">
        <f t="shared" si="12"/>
        <v>15354</v>
      </c>
      <c r="AG4" s="445">
        <f t="shared" si="12"/>
        <v>0</v>
      </c>
      <c r="AH4" s="446">
        <f t="shared" si="12"/>
        <v>0</v>
      </c>
      <c r="AI4" s="445">
        <f t="shared" si="12"/>
        <v>0</v>
      </c>
      <c r="AJ4" s="258">
        <f t="shared" si="12"/>
        <v>146805</v>
      </c>
      <c r="AK4" s="43">
        <f t="shared" si="12"/>
        <v>430.82905355832725</v>
      </c>
      <c r="AL4" s="258">
        <f t="shared" si="12"/>
        <v>10800</v>
      </c>
      <c r="AM4" s="43">
        <f t="shared" si="12"/>
        <v>31.694790902421129</v>
      </c>
      <c r="AN4" s="258">
        <f t="shared" si="12"/>
        <v>136005</v>
      </c>
      <c r="AO4" s="43">
        <f t="shared" si="12"/>
        <v>399.13426265590607</v>
      </c>
      <c r="AP4" s="43"/>
      <c r="AQ4" s="258">
        <f>SUM(AQ3:AQ3)</f>
        <v>15354</v>
      </c>
    </row>
    <row r="5" spans="1:53">
      <c r="U5" s="76"/>
      <c r="V5" s="76"/>
    </row>
    <row r="6" spans="1:53">
      <c r="U6" s="132"/>
      <c r="V6" s="132"/>
      <c r="AF6" s="8"/>
      <c r="AJ6" s="132"/>
      <c r="AK6" s="132"/>
      <c r="AQ6" s="371"/>
    </row>
    <row r="7" spans="1:53" ht="15.75">
      <c r="AD7" s="727" t="s">
        <v>549</v>
      </c>
      <c r="AE7" s="727"/>
      <c r="AF7" s="727"/>
      <c r="AG7" s="727"/>
      <c r="AH7" s="727"/>
      <c r="AI7" s="727"/>
      <c r="AJ7" s="132"/>
      <c r="AK7" s="133"/>
    </row>
    <row r="8" spans="1:53">
      <c r="AQ8" s="8"/>
      <c r="AR8" s="82"/>
    </row>
    <row r="9" spans="1:53">
      <c r="Z9" s="2"/>
      <c r="AR9" s="28"/>
    </row>
    <row r="10" spans="1:53">
      <c r="AR10" s="82"/>
    </row>
    <row r="11" spans="1:53">
      <c r="W11" s="135"/>
      <c r="X11" s="8"/>
      <c r="Z11" s="440"/>
      <c r="AC11" s="8"/>
      <c r="AE11" s="328">
        <f>I3+K3+T3</f>
        <v>169.26896551724138</v>
      </c>
      <c r="AF11" s="280">
        <v>3132</v>
      </c>
      <c r="AH11" s="328">
        <f>AO3-AE11</f>
        <v>229.86529713866469</v>
      </c>
      <c r="AI11" s="280">
        <v>2148</v>
      </c>
      <c r="AQ11" s="424">
        <f>AF11+AI11</f>
        <v>5280</v>
      </c>
      <c r="AR11" s="82"/>
    </row>
    <row r="15" spans="1:53" ht="15">
      <c r="AS15" s="123"/>
      <c r="AT15" s="123"/>
      <c r="AU15" s="123"/>
      <c r="AV15" s="123"/>
      <c r="AW15" s="123"/>
      <c r="AX15" s="123"/>
      <c r="AY15" s="123"/>
      <c r="AZ15" s="123"/>
      <c r="BA15" s="123"/>
    </row>
    <row r="16" spans="1:53" ht="15">
      <c r="AS16" s="123"/>
      <c r="AT16" s="123"/>
      <c r="AU16" s="123"/>
      <c r="AV16" s="123"/>
      <c r="AW16" s="123"/>
      <c r="AX16" s="123"/>
      <c r="AY16" s="123"/>
      <c r="AZ16" s="123"/>
      <c r="BA16" s="123"/>
    </row>
    <row r="17" spans="45:53" ht="15">
      <c r="AS17" s="123"/>
      <c r="AT17" s="123"/>
      <c r="AU17" s="123"/>
      <c r="AV17" s="123"/>
      <c r="AW17" s="123"/>
      <c r="AX17" s="123"/>
      <c r="AY17" s="123"/>
      <c r="AZ17" s="123"/>
      <c r="BA17" s="123"/>
    </row>
    <row r="18" spans="45:53" ht="15">
      <c r="AS18" s="123"/>
      <c r="AT18" s="123"/>
      <c r="AU18" s="123"/>
      <c r="AV18" s="123"/>
      <c r="AW18" s="123"/>
      <c r="AX18" s="123"/>
      <c r="AY18" s="123"/>
      <c r="AZ18" s="123"/>
      <c r="BA18" s="123"/>
    </row>
    <row r="19" spans="45:53" ht="15">
      <c r="AS19" s="123"/>
      <c r="AT19" s="123"/>
      <c r="AU19" s="123"/>
      <c r="AV19" s="123"/>
      <c r="AW19" s="123"/>
      <c r="AX19" s="123"/>
      <c r="AY19" s="123"/>
      <c r="AZ19" s="123"/>
      <c r="BA19" s="123"/>
    </row>
    <row r="20" spans="45:53" ht="15">
      <c r="AS20" s="123"/>
      <c r="AT20" s="123"/>
      <c r="AU20" s="123"/>
      <c r="AV20" s="123"/>
      <c r="AW20" s="123"/>
      <c r="AX20" s="123"/>
      <c r="AY20" s="123"/>
      <c r="AZ20" s="123"/>
      <c r="BA20" s="123"/>
    </row>
    <row r="21" spans="45:53" ht="15">
      <c r="AS21" s="123"/>
      <c r="AT21" s="123"/>
      <c r="AU21" s="123"/>
      <c r="AV21" s="123"/>
      <c r="AW21" s="123"/>
      <c r="AX21" s="123"/>
      <c r="AY21" s="123"/>
      <c r="AZ21" s="123"/>
      <c r="BA21" s="123"/>
    </row>
    <row r="22" spans="45:53" ht="15">
      <c r="AS22" s="123"/>
      <c r="AT22" s="123"/>
      <c r="AU22" s="123"/>
      <c r="AV22" s="123"/>
      <c r="AW22" s="123"/>
      <c r="AX22" s="123"/>
      <c r="AY22" s="123"/>
      <c r="AZ22" s="123"/>
      <c r="BA22" s="123"/>
    </row>
    <row r="23" spans="45:53" ht="15">
      <c r="AS23" s="123"/>
      <c r="AT23" s="123"/>
      <c r="AU23" s="123"/>
      <c r="AV23" s="123"/>
      <c r="AW23" s="123"/>
      <c r="AX23" s="123"/>
      <c r="AY23" s="123"/>
      <c r="AZ23" s="123"/>
      <c r="BA23" s="123"/>
    </row>
    <row r="24" spans="45:53" ht="15">
      <c r="AS24" s="123"/>
      <c r="AT24" s="123"/>
      <c r="AU24" s="123"/>
      <c r="AV24" s="123"/>
      <c r="AW24" s="123"/>
      <c r="AX24" s="123"/>
      <c r="AY24" s="123"/>
      <c r="AZ24" s="123"/>
      <c r="BA24" s="123"/>
    </row>
    <row r="25" spans="45:53" ht="15">
      <c r="AS25" s="123"/>
      <c r="AT25" s="123"/>
      <c r="AU25" s="123"/>
      <c r="AV25" s="123"/>
      <c r="AW25" s="123"/>
      <c r="AX25" s="123"/>
      <c r="AY25" s="123"/>
      <c r="AZ25" s="123"/>
      <c r="BA25" s="123"/>
    </row>
    <row r="26" spans="45:53" ht="15">
      <c r="AS26" s="123"/>
      <c r="AT26" s="123"/>
      <c r="AU26" s="123"/>
      <c r="AV26" s="123"/>
      <c r="AW26" s="123"/>
      <c r="AX26" s="123"/>
      <c r="AY26" s="123"/>
      <c r="AZ26" s="123"/>
      <c r="BA26" s="123"/>
    </row>
    <row r="27" spans="45:53" ht="15.75" customHeight="1">
      <c r="AS27" s="123"/>
      <c r="AT27" s="123"/>
      <c r="AU27" s="123"/>
      <c r="AV27" s="123"/>
      <c r="AW27" s="123"/>
      <c r="AX27" s="123"/>
      <c r="AY27" s="123"/>
      <c r="AZ27" s="123"/>
      <c r="BA27" s="123"/>
    </row>
    <row r="28" spans="45:53" ht="15">
      <c r="AS28" s="123"/>
      <c r="AT28" s="123"/>
      <c r="AU28" s="123"/>
      <c r="AV28" s="123"/>
      <c r="AW28" s="123"/>
      <c r="AX28" s="123"/>
      <c r="AY28" s="123"/>
      <c r="AZ28" s="123"/>
      <c r="BA28" s="123"/>
    </row>
    <row r="29" spans="45:53" ht="15">
      <c r="AS29" s="123"/>
      <c r="AT29" s="123"/>
      <c r="AU29" s="123"/>
      <c r="AV29" s="123"/>
      <c r="AW29" s="123"/>
      <c r="AX29" s="123"/>
      <c r="AY29" s="123"/>
      <c r="AZ29" s="123"/>
      <c r="BA29" s="123"/>
    </row>
    <row r="30" spans="45:53" ht="15.75">
      <c r="AS30" s="123"/>
      <c r="AT30" s="123"/>
      <c r="AU30" s="123"/>
      <c r="AV30" s="123"/>
      <c r="AW30" s="123"/>
      <c r="AX30" s="126"/>
      <c r="AY30" s="126"/>
      <c r="AZ30" s="126"/>
      <c r="BA30" s="126"/>
    </row>
    <row r="31" spans="45:53" ht="15.75" customHeight="1">
      <c r="AS31" s="123"/>
      <c r="AT31" s="123"/>
      <c r="AU31" s="123"/>
      <c r="AV31" s="123"/>
      <c r="AW31" s="123"/>
      <c r="AX31" s="126"/>
      <c r="AY31" s="126"/>
      <c r="AZ31" s="126"/>
      <c r="BA31" s="126"/>
    </row>
    <row r="32" spans="45:53" ht="15">
      <c r="AS32" s="123"/>
      <c r="AT32" s="123"/>
      <c r="AU32" s="123"/>
      <c r="AV32" s="123"/>
      <c r="AW32" s="123"/>
      <c r="AX32" s="123"/>
      <c r="AY32" s="123"/>
      <c r="AZ32" s="123"/>
      <c r="BA32" s="123"/>
    </row>
    <row r="33" spans="45:53" ht="15">
      <c r="AS33" s="123"/>
      <c r="AT33" s="123"/>
      <c r="AU33" s="123"/>
      <c r="AV33" s="123"/>
      <c r="AW33" s="123"/>
      <c r="AX33" s="123"/>
      <c r="AY33" s="123"/>
      <c r="AZ33" s="123"/>
      <c r="BA33" s="123"/>
    </row>
    <row r="34" spans="45:53" ht="15">
      <c r="AS34" s="123"/>
      <c r="AT34" s="123"/>
      <c r="AU34" s="123"/>
      <c r="AV34" s="123"/>
      <c r="AW34" s="123"/>
      <c r="AX34" s="123"/>
      <c r="AY34" s="123"/>
      <c r="AZ34" s="123"/>
      <c r="BA34" s="123"/>
    </row>
    <row r="35" spans="45:53" ht="15">
      <c r="AS35" s="123"/>
      <c r="AT35" s="123"/>
      <c r="AU35" s="123"/>
      <c r="AV35" s="123"/>
      <c r="AW35" s="123"/>
      <c r="AX35" s="123"/>
      <c r="AY35" s="123"/>
      <c r="AZ35" s="123"/>
      <c r="BA35" s="123"/>
    </row>
    <row r="36" spans="45:53" ht="15">
      <c r="AS36" s="123"/>
      <c r="AT36" s="123"/>
      <c r="AU36" s="123"/>
      <c r="AV36" s="123"/>
      <c r="AW36" s="123"/>
      <c r="AX36" s="123"/>
      <c r="AY36" s="123"/>
      <c r="AZ36" s="123"/>
      <c r="BA36" s="123"/>
    </row>
    <row r="37" spans="45:53" ht="15">
      <c r="AS37" s="123"/>
      <c r="AT37" s="123"/>
      <c r="AU37" s="123"/>
      <c r="AV37" s="123"/>
      <c r="AW37" s="123"/>
      <c r="AX37" s="123"/>
      <c r="AY37" s="123"/>
      <c r="AZ37" s="123"/>
      <c r="BA37" s="123"/>
    </row>
    <row r="38" spans="45:53" ht="15">
      <c r="AS38" s="123"/>
      <c r="AT38" s="123"/>
      <c r="AU38" s="123"/>
      <c r="AV38" s="123"/>
      <c r="AW38" s="123"/>
      <c r="AX38" s="123"/>
      <c r="AY38" s="123"/>
      <c r="AZ38" s="123"/>
      <c r="BA38" s="123"/>
    </row>
    <row r="39" spans="45:53" ht="15">
      <c r="AS39" s="123"/>
      <c r="AT39" s="123"/>
      <c r="AU39" s="123"/>
      <c r="AV39" s="123"/>
      <c r="AW39" s="123"/>
      <c r="AX39" s="123"/>
      <c r="AY39" s="123"/>
      <c r="AZ39" s="123"/>
      <c r="BA39" s="123"/>
    </row>
    <row r="40" spans="45:53" ht="15">
      <c r="AS40" s="123"/>
      <c r="AT40" s="123"/>
      <c r="AU40" s="123"/>
      <c r="AV40" s="123"/>
      <c r="AW40" s="123"/>
      <c r="AX40" s="123"/>
      <c r="AY40" s="123"/>
      <c r="AZ40" s="123"/>
      <c r="BA40" s="123"/>
    </row>
    <row r="41" spans="45:53" ht="15">
      <c r="AS41" s="123"/>
      <c r="AT41" s="123"/>
      <c r="AU41" s="123"/>
      <c r="AV41" s="123"/>
      <c r="AW41" s="123"/>
      <c r="AX41" s="123"/>
      <c r="AY41" s="123"/>
      <c r="AZ41" s="123"/>
      <c r="BA41" s="123"/>
    </row>
    <row r="42" spans="45:53" ht="15.75">
      <c r="AS42" s="123"/>
      <c r="AT42" s="123"/>
      <c r="AU42" s="123"/>
      <c r="AV42" s="123"/>
      <c r="AW42" s="123"/>
      <c r="AX42" s="125"/>
      <c r="AY42" s="125"/>
      <c r="AZ42" s="125"/>
      <c r="BA42" s="123"/>
    </row>
    <row r="43" spans="45:53" ht="15.75">
      <c r="AS43" s="123"/>
      <c r="AT43" s="123"/>
      <c r="AU43" s="123"/>
      <c r="AV43" s="123"/>
      <c r="AW43" s="123"/>
      <c r="AX43" s="356"/>
      <c r="AY43" s="123"/>
      <c r="AZ43" s="123"/>
      <c r="BA43" s="123"/>
    </row>
    <row r="44" spans="45:53" ht="15.75">
      <c r="AS44" s="123"/>
      <c r="AT44" s="123"/>
      <c r="AU44" s="123"/>
      <c r="AV44" s="123"/>
      <c r="AW44" s="123"/>
      <c r="AX44" s="728"/>
      <c r="AY44" s="728"/>
      <c r="AZ44" s="123"/>
      <c r="BA44" s="123"/>
    </row>
    <row r="45" spans="45:53" ht="15">
      <c r="AS45" s="123"/>
      <c r="AT45" s="123"/>
      <c r="AU45" s="123"/>
      <c r="AV45" s="123"/>
      <c r="AW45" s="123"/>
      <c r="AX45" s="123"/>
      <c r="AY45" s="123"/>
      <c r="AZ45" s="123"/>
      <c r="BA45" s="123"/>
    </row>
    <row r="46" spans="45:53" ht="15">
      <c r="AS46" s="123"/>
      <c r="AT46" s="123"/>
      <c r="AU46" s="123"/>
      <c r="AV46" s="123"/>
      <c r="AW46" s="123"/>
      <c r="AX46" s="123"/>
      <c r="AY46" s="123"/>
      <c r="AZ46" s="123"/>
      <c r="BA46" s="123"/>
    </row>
    <row r="47" spans="45:53" ht="15">
      <c r="AS47" s="123"/>
      <c r="AT47" s="123"/>
      <c r="AU47" s="123"/>
      <c r="AV47" s="123"/>
      <c r="AW47" s="123"/>
      <c r="AX47" s="123"/>
      <c r="AY47" s="123"/>
      <c r="AZ47" s="123"/>
      <c r="BA47" s="123"/>
    </row>
    <row r="48" spans="45:53" ht="15">
      <c r="AS48" s="123"/>
      <c r="AT48" s="123"/>
      <c r="AU48" s="123"/>
      <c r="AV48" s="123"/>
      <c r="AW48" s="123"/>
      <c r="AX48" s="123"/>
      <c r="AY48" s="123"/>
      <c r="AZ48" s="123"/>
      <c r="BA48" s="123"/>
    </row>
    <row r="49" spans="45:53" ht="15">
      <c r="AS49" s="123"/>
      <c r="AT49" s="123"/>
      <c r="AU49" s="123"/>
      <c r="AV49" s="123"/>
      <c r="AW49" s="123"/>
      <c r="AX49" s="123"/>
      <c r="AY49" s="123"/>
      <c r="AZ49" s="123"/>
      <c r="BA49" s="123"/>
    </row>
    <row r="50" spans="45:53" ht="15">
      <c r="AS50" s="123"/>
      <c r="AT50" s="123"/>
      <c r="AU50" s="123"/>
      <c r="AV50" s="123"/>
      <c r="AW50" s="123"/>
      <c r="AX50" s="123"/>
      <c r="AY50" s="123"/>
      <c r="AZ50" s="123"/>
      <c r="BA50" s="123"/>
    </row>
    <row r="51" spans="45:53" ht="15">
      <c r="AS51" s="123"/>
      <c r="AT51" s="123"/>
      <c r="AU51" s="123"/>
      <c r="AV51" s="123"/>
      <c r="AW51" s="123"/>
      <c r="AX51" s="123"/>
      <c r="AY51" s="123"/>
      <c r="AZ51" s="123"/>
      <c r="BA51" s="123"/>
    </row>
    <row r="52" spans="45:53" ht="15">
      <c r="AS52" s="123"/>
      <c r="AT52" s="123"/>
      <c r="AU52" s="123"/>
      <c r="AV52" s="123"/>
      <c r="AW52" s="123"/>
      <c r="AX52" s="123"/>
      <c r="AY52" s="123"/>
      <c r="AZ52" s="123"/>
      <c r="BA52" s="123"/>
    </row>
    <row r="53" spans="45:53" ht="15">
      <c r="AS53" s="123"/>
      <c r="AT53" s="123"/>
      <c r="AU53" s="123"/>
      <c r="AV53" s="123"/>
      <c r="AW53" s="123"/>
      <c r="AX53" s="123"/>
      <c r="AY53" s="123"/>
      <c r="AZ53" s="123"/>
      <c r="BA53" s="123"/>
    </row>
    <row r="54" spans="45:53" ht="15">
      <c r="AS54" s="123"/>
      <c r="AT54" s="123"/>
      <c r="AU54" s="123"/>
      <c r="AV54" s="123"/>
      <c r="AW54" s="123"/>
      <c r="AX54" s="123"/>
      <c r="AY54" s="123"/>
      <c r="AZ54" s="123"/>
      <c r="BA54" s="123"/>
    </row>
    <row r="55" spans="45:53" ht="15">
      <c r="AS55" s="123"/>
      <c r="AT55" s="123"/>
      <c r="AU55" s="123"/>
      <c r="AV55" s="123"/>
      <c r="AW55" s="123"/>
      <c r="AX55" s="123"/>
      <c r="AY55" s="123"/>
      <c r="AZ55" s="123"/>
      <c r="BA55" s="123"/>
    </row>
    <row r="56" spans="45:53" ht="15">
      <c r="AS56" s="123"/>
      <c r="AT56" s="123"/>
      <c r="AU56" s="123"/>
      <c r="AV56" s="123"/>
      <c r="AW56" s="123"/>
      <c r="AX56" s="123"/>
      <c r="AY56" s="123"/>
      <c r="AZ56" s="123"/>
      <c r="BA56" s="123"/>
    </row>
    <row r="57" spans="45:53" ht="15">
      <c r="AS57" s="123"/>
      <c r="AT57" s="123"/>
      <c r="AU57" s="123"/>
      <c r="AV57" s="123"/>
      <c r="AW57" s="123"/>
      <c r="AX57" s="123"/>
      <c r="AY57" s="123"/>
      <c r="AZ57" s="123"/>
      <c r="BA57" s="123"/>
    </row>
    <row r="58" spans="45:53" ht="15">
      <c r="AS58" s="123"/>
      <c r="AT58" s="123"/>
      <c r="AU58" s="123"/>
      <c r="AV58" s="123"/>
      <c r="AW58" s="123"/>
      <c r="AX58" s="123"/>
      <c r="AY58" s="123"/>
      <c r="AZ58" s="123"/>
      <c r="BA58" s="123"/>
    </row>
    <row r="59" spans="45:53" ht="15">
      <c r="AS59" s="123"/>
      <c r="AT59" s="123"/>
      <c r="AU59" s="123"/>
      <c r="AV59" s="123"/>
      <c r="AW59" s="123"/>
      <c r="AX59" s="123"/>
      <c r="AY59" s="123"/>
      <c r="AZ59" s="123"/>
      <c r="BA59" s="123"/>
    </row>
  </sheetData>
  <mergeCells count="22">
    <mergeCell ref="L1:R1"/>
    <mergeCell ref="AD1:AF1"/>
    <mergeCell ref="AG1:AI1"/>
    <mergeCell ref="AP1:AP2"/>
    <mergeCell ref="AQ1:AQ2"/>
    <mergeCell ref="AB1:AC1"/>
    <mergeCell ref="AD7:AI7"/>
    <mergeCell ref="AX44:AY44"/>
    <mergeCell ref="AS1:AW2"/>
    <mergeCell ref="S1:T1"/>
    <mergeCell ref="A4:E4"/>
    <mergeCell ref="E1:E2"/>
    <mergeCell ref="C1:C2"/>
    <mergeCell ref="A1:A2"/>
    <mergeCell ref="B1:B2"/>
    <mergeCell ref="D1:D2"/>
    <mergeCell ref="J1:K1"/>
    <mergeCell ref="F1:I1"/>
    <mergeCell ref="U1:V1"/>
    <mergeCell ref="AR1:AR2"/>
    <mergeCell ref="W1:AA1"/>
    <mergeCell ref="AJ1:AN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1" topLeftCell="A2" activePane="bottomLeft" state="frozen"/>
      <selection pane="bottomLeft" activeCell="Q2" sqref="Q2"/>
    </sheetView>
  </sheetViews>
  <sheetFormatPr defaultRowHeight="11.25"/>
  <cols>
    <col min="1" max="1" width="9.140625" style="3"/>
    <col min="2" max="2" width="65.42578125" style="3" bestFit="1" customWidth="1"/>
    <col min="3" max="3" width="10.42578125" style="8" bestFit="1" customWidth="1"/>
    <col min="4" max="4" width="6.42578125" style="3" bestFit="1" customWidth="1"/>
    <col min="5" max="5" width="10.140625" style="3" bestFit="1" customWidth="1"/>
    <col min="6" max="6" width="14.140625" style="3" bestFit="1" customWidth="1"/>
    <col min="7" max="7" width="9.85546875" style="3" bestFit="1" customWidth="1"/>
    <col min="8" max="9" width="4" style="3" bestFit="1" customWidth="1"/>
    <col min="10" max="10" width="10.28515625" style="3" customWidth="1"/>
    <col min="11" max="11" width="9.140625" style="3"/>
    <col min="12" max="12" width="8.140625" style="3" bestFit="1" customWidth="1"/>
    <col min="13" max="14" width="9.42578125" style="3" bestFit="1" customWidth="1"/>
    <col min="15" max="15" width="4" style="3" bestFit="1" customWidth="1"/>
    <col min="16" max="17" width="9.140625" style="3"/>
    <col min="18" max="18" width="7" style="3" customWidth="1"/>
    <col min="19" max="19" width="6" style="3" bestFit="1" customWidth="1"/>
    <col min="20" max="20" width="10.7109375" style="3" customWidth="1"/>
    <col min="21" max="21" width="8" style="3" bestFit="1" customWidth="1"/>
    <col min="22" max="22" width="5" style="3" customWidth="1"/>
    <col min="23" max="23" width="5.85546875" style="3" customWidth="1"/>
    <col min="24" max="24" width="46.85546875" style="3" bestFit="1" customWidth="1"/>
    <col min="25" max="25" width="5.28515625" style="3" customWidth="1"/>
    <col min="26" max="16384" width="9.140625" style="3"/>
  </cols>
  <sheetData>
    <row r="1" spans="1:28">
      <c r="A1" s="193"/>
      <c r="B1" s="193"/>
      <c r="C1" s="367"/>
      <c r="D1" s="193" t="s">
        <v>315</v>
      </c>
      <c r="E1" s="193" t="s">
        <v>316</v>
      </c>
      <c r="F1" s="193" t="s">
        <v>317</v>
      </c>
      <c r="G1" s="193" t="s">
        <v>318</v>
      </c>
      <c r="H1" s="193" t="s">
        <v>319</v>
      </c>
      <c r="I1" s="193" t="s">
        <v>320</v>
      </c>
      <c r="J1" s="193" t="s">
        <v>321</v>
      </c>
      <c r="K1" s="194" t="s">
        <v>322</v>
      </c>
      <c r="L1" s="193" t="s">
        <v>323</v>
      </c>
      <c r="M1" s="193" t="s">
        <v>95</v>
      </c>
      <c r="N1" s="193" t="s">
        <v>324</v>
      </c>
      <c r="O1" s="193" t="s">
        <v>319</v>
      </c>
      <c r="P1" s="195" t="s">
        <v>29</v>
      </c>
      <c r="Q1" s="480" t="s">
        <v>325</v>
      </c>
      <c r="R1" s="481"/>
      <c r="S1" s="482"/>
      <c r="T1" s="422"/>
      <c r="U1" s="488" t="s">
        <v>407</v>
      </c>
      <c r="V1" s="489"/>
      <c r="W1" s="489"/>
      <c r="X1" s="483" t="s">
        <v>326</v>
      </c>
      <c r="Y1" s="483"/>
      <c r="Z1" s="483"/>
      <c r="AA1" s="483"/>
      <c r="AB1" s="484"/>
    </row>
    <row r="2" spans="1:28">
      <c r="A2" s="280" t="str">
        <f>'1-συμβολαια'!A3</f>
        <v>1ο</v>
      </c>
      <c r="B2" s="77" t="str">
        <f>'1-συμβολαια'!C3</f>
        <v>κληρονομιάς ΑΠΟΔΟΧΗ [από 1/2 στο 1/7 αγροτεμαχίου Λιμενάρια -'';;;????'' 11.307μ2</v>
      </c>
      <c r="C2" s="196">
        <f>'1-συμβολαια'!D3</f>
        <v>0</v>
      </c>
      <c r="D2" s="456"/>
      <c r="E2" s="456"/>
      <c r="F2" s="456"/>
      <c r="G2" s="456"/>
      <c r="H2" s="456"/>
      <c r="I2" s="456"/>
      <c r="J2" s="456"/>
      <c r="K2" s="74">
        <f>SUM(D2:J2)</f>
        <v>0</v>
      </c>
      <c r="L2" s="280"/>
      <c r="M2" s="280"/>
      <c r="N2" s="280"/>
      <c r="O2" s="280"/>
      <c r="P2" s="280"/>
      <c r="Q2" s="459" t="s">
        <v>548</v>
      </c>
      <c r="R2" s="196"/>
      <c r="S2" s="196"/>
      <c r="T2" s="277"/>
      <c r="U2" s="277"/>
      <c r="V2" s="428"/>
      <c r="W2" s="428"/>
      <c r="X2" s="428"/>
      <c r="Y2" s="280"/>
      <c r="Z2" s="280"/>
      <c r="AA2" s="429"/>
      <c r="AB2" s="77"/>
    </row>
    <row r="3" spans="1:28">
      <c r="A3" s="485" t="str">
        <f>'1-συμβολαια'!A4</f>
        <v>σύνολο</v>
      </c>
      <c r="B3" s="486"/>
      <c r="C3" s="487"/>
      <c r="D3" s="77">
        <f t="shared" ref="D3:K3" si="0">SUM(D2:D2)</f>
        <v>0</v>
      </c>
      <c r="E3" s="77">
        <f t="shared" si="0"/>
        <v>0</v>
      </c>
      <c r="F3" s="77">
        <f t="shared" si="0"/>
        <v>0</v>
      </c>
      <c r="G3" s="77">
        <f t="shared" si="0"/>
        <v>0</v>
      </c>
      <c r="H3" s="77">
        <f t="shared" si="0"/>
        <v>0</v>
      </c>
      <c r="I3" s="77">
        <f t="shared" si="0"/>
        <v>0</v>
      </c>
      <c r="J3" s="77">
        <f t="shared" si="0"/>
        <v>0</v>
      </c>
      <c r="K3" s="77">
        <f t="shared" si="0"/>
        <v>0</v>
      </c>
    </row>
    <row r="4" spans="1:28">
      <c r="J4" s="2"/>
    </row>
    <row r="5" spans="1:28">
      <c r="C5" s="8" t="s">
        <v>408</v>
      </c>
      <c r="I5" s="5"/>
    </row>
    <row r="6" spans="1:28">
      <c r="J6" s="2"/>
    </row>
    <row r="7" spans="1:28">
      <c r="H7" s="157"/>
    </row>
    <row r="8" spans="1:28">
      <c r="J8" s="2"/>
    </row>
    <row r="9" spans="1:28">
      <c r="E9" s="115"/>
      <c r="J9" s="2"/>
    </row>
    <row r="10" spans="1:28">
      <c r="E10" s="6"/>
      <c r="J10" s="2"/>
    </row>
    <row r="13" spans="1:28">
      <c r="C13" s="58"/>
      <c r="D13" s="5"/>
      <c r="E13" s="5"/>
      <c r="F13" s="5"/>
      <c r="G13" s="5"/>
      <c r="H13" s="5"/>
      <c r="I13" s="5"/>
      <c r="J13" s="5"/>
      <c r="M13" s="5"/>
      <c r="N13" s="5"/>
      <c r="O13" s="5"/>
      <c r="P13" s="5"/>
    </row>
    <row r="14" spans="1:28">
      <c r="C14" s="58"/>
      <c r="D14" s="5"/>
      <c r="E14" s="5"/>
      <c r="F14" s="5"/>
      <c r="G14" s="5"/>
      <c r="H14" s="5"/>
      <c r="I14" s="5"/>
      <c r="J14" s="5"/>
      <c r="M14" s="5"/>
      <c r="N14" s="5"/>
      <c r="O14" s="5"/>
      <c r="P14" s="5"/>
    </row>
    <row r="15" spans="1:28">
      <c r="C15" s="58"/>
      <c r="D15" s="5"/>
      <c r="E15" s="5"/>
      <c r="F15" s="5"/>
      <c r="G15" s="5"/>
      <c r="H15" s="5"/>
      <c r="I15" s="5"/>
      <c r="J15" s="5"/>
      <c r="M15" s="5"/>
      <c r="N15" s="5"/>
      <c r="O15" s="5"/>
      <c r="P15" s="5"/>
    </row>
    <row r="16" spans="1:28">
      <c r="C16" s="368"/>
      <c r="D16" s="5"/>
      <c r="E16" s="5"/>
      <c r="F16" s="5"/>
      <c r="G16" s="5"/>
      <c r="H16" s="5"/>
      <c r="I16" s="5"/>
      <c r="J16" s="5"/>
      <c r="M16" s="5"/>
      <c r="N16" s="5"/>
      <c r="O16" s="5"/>
    </row>
    <row r="17" spans="2:15">
      <c r="C17" s="369"/>
      <c r="D17" s="5"/>
      <c r="E17" s="5"/>
      <c r="F17" s="5"/>
      <c r="G17" s="5"/>
      <c r="H17" s="5"/>
      <c r="I17" s="5"/>
      <c r="J17" s="5"/>
      <c r="K17" s="5"/>
      <c r="M17" s="5"/>
      <c r="N17" s="5"/>
      <c r="O17" s="5"/>
    </row>
    <row r="18" spans="2:15">
      <c r="C18" s="5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5">
      <c r="D19" s="5"/>
    </row>
    <row r="20" spans="2:15">
      <c r="D20" s="5"/>
    </row>
    <row r="21" spans="2:15">
      <c r="B21" s="303"/>
      <c r="D21" s="5"/>
      <c r="E21" s="8"/>
    </row>
    <row r="22" spans="2:15">
      <c r="D22" s="5"/>
      <c r="E22" s="8"/>
    </row>
    <row r="23" spans="2:15">
      <c r="D23" s="5"/>
      <c r="E23" s="8"/>
    </row>
    <row r="24" spans="2:15">
      <c r="D24" s="5"/>
      <c r="E24" s="8"/>
    </row>
    <row r="25" spans="2:15">
      <c r="D25" s="5"/>
      <c r="E25" s="8"/>
    </row>
    <row r="26" spans="2:15">
      <c r="D26" s="5"/>
      <c r="E26" s="8"/>
    </row>
    <row r="27" spans="2:15">
      <c r="B27" s="303"/>
      <c r="D27" s="5"/>
      <c r="E27" s="58"/>
    </row>
    <row r="28" spans="2:15">
      <c r="D28" s="5"/>
      <c r="E28" s="58"/>
    </row>
    <row r="29" spans="2:15">
      <c r="D29" s="5"/>
      <c r="E29" s="58"/>
    </row>
    <row r="30" spans="2:15">
      <c r="C30" s="58"/>
      <c r="D30" s="5"/>
      <c r="E30" s="58"/>
    </row>
    <row r="31" spans="2:15">
      <c r="D31" s="5"/>
      <c r="E31" s="8"/>
    </row>
    <row r="32" spans="2:15">
      <c r="D32" s="5"/>
      <c r="E32" s="2"/>
    </row>
  </sheetData>
  <mergeCells count="4">
    <mergeCell ref="Q1:S1"/>
    <mergeCell ref="X1:AB1"/>
    <mergeCell ref="A3:C3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0"/>
  <sheetViews>
    <sheetView workbookViewId="0">
      <pane ySplit="2" topLeftCell="A3" activePane="bottomLeft" state="frozen"/>
      <selection pane="bottomLeft" activeCell="Q3" sqref="Q3:R3"/>
    </sheetView>
  </sheetViews>
  <sheetFormatPr defaultRowHeight="11.25"/>
  <cols>
    <col min="1" max="1" width="7" style="8" customWidth="1"/>
    <col min="2" max="2" width="66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02" t="s">
        <v>1</v>
      </c>
      <c r="B1" s="504" t="s">
        <v>0</v>
      </c>
      <c r="C1" s="506" t="s">
        <v>7</v>
      </c>
      <c r="D1" s="498" t="s">
        <v>367</v>
      </c>
      <c r="E1" s="499"/>
      <c r="F1" s="499"/>
      <c r="G1" s="499"/>
      <c r="H1" s="499"/>
      <c r="I1" s="499"/>
      <c r="J1" s="499"/>
      <c r="K1" s="499"/>
      <c r="L1" s="499"/>
      <c r="M1" s="508" t="s">
        <v>93</v>
      </c>
      <c r="N1" s="509"/>
      <c r="O1" s="510" t="s">
        <v>252</v>
      </c>
      <c r="P1" s="490" t="s">
        <v>85</v>
      </c>
      <c r="Q1" s="491"/>
      <c r="R1" s="491"/>
      <c r="S1" s="491"/>
      <c r="T1" s="491"/>
      <c r="U1" s="491"/>
      <c r="V1" s="491"/>
      <c r="W1" s="491"/>
      <c r="X1" s="491"/>
      <c r="Y1" s="491"/>
      <c r="Z1" s="492"/>
    </row>
    <row r="2" spans="1:26" s="11" customFormat="1" ht="24" customHeight="1" thickBot="1">
      <c r="A2" s="503"/>
      <c r="B2" s="505"/>
      <c r="C2" s="507"/>
      <c r="D2" s="60" t="s">
        <v>79</v>
      </c>
      <c r="E2" s="60" t="s">
        <v>80</v>
      </c>
      <c r="F2" s="60" t="s">
        <v>368</v>
      </c>
      <c r="G2" s="60" t="s">
        <v>369</v>
      </c>
      <c r="H2" s="60" t="s">
        <v>23</v>
      </c>
      <c r="I2" s="215" t="s">
        <v>357</v>
      </c>
      <c r="J2" s="215" t="s">
        <v>358</v>
      </c>
      <c r="K2" s="215" t="s">
        <v>381</v>
      </c>
      <c r="L2" s="216" t="s">
        <v>360</v>
      </c>
      <c r="M2" s="220" t="s">
        <v>382</v>
      </c>
      <c r="N2" s="219" t="s">
        <v>383</v>
      </c>
      <c r="O2" s="511"/>
      <c r="P2" s="493"/>
      <c r="Q2" s="494"/>
      <c r="R2" s="494"/>
      <c r="S2" s="494"/>
      <c r="T2" s="494"/>
      <c r="U2" s="494"/>
      <c r="V2" s="494"/>
      <c r="W2" s="494"/>
      <c r="X2" s="494"/>
      <c r="Y2" s="494"/>
      <c r="Z2" s="495"/>
    </row>
    <row r="3" spans="1:26" s="5" customFormat="1">
      <c r="A3" s="318" t="str">
        <f>'1-συμβολαια'!A3</f>
        <v>1ο</v>
      </c>
      <c r="B3" s="304" t="str">
        <f>'1-συμβολαια'!C3</f>
        <v>κληρονομιάς ΑΠΟΔΟΧΗ [από 1/2 στο 1/7 αγροτεμαχίου Λιμενάρια -'';;;????'' 11.307μ2</v>
      </c>
      <c r="C3" s="274">
        <f>'1-συμβολαια'!D3</f>
        <v>0</v>
      </c>
      <c r="D3" s="299">
        <v>10000</v>
      </c>
      <c r="E3" s="299"/>
      <c r="F3" s="299"/>
      <c r="G3" s="299"/>
      <c r="H3" s="299">
        <f t="shared" ref="H3" si="0">D3+E3+F3+G3</f>
        <v>10000</v>
      </c>
      <c r="I3" s="275">
        <f t="shared" ref="I3" si="1">(F3+G3)*9%</f>
        <v>0</v>
      </c>
      <c r="J3" s="275">
        <f t="shared" ref="J3" si="2">(D3+E3)*5%</f>
        <v>500</v>
      </c>
      <c r="K3" s="275">
        <f t="shared" ref="K3" si="3">H3*5%</f>
        <v>500</v>
      </c>
      <c r="L3" s="305">
        <f t="shared" ref="L3" si="4">H3*1%</f>
        <v>100</v>
      </c>
      <c r="M3" s="305">
        <f t="shared" ref="M3" si="5">H3-O3</f>
        <v>8900</v>
      </c>
      <c r="N3" s="305">
        <f t="shared" ref="N3" si="6">D3+E3</f>
        <v>10000</v>
      </c>
      <c r="O3" s="305">
        <f t="shared" ref="O3" si="7">I3+J3+K3+L3</f>
        <v>1100</v>
      </c>
      <c r="P3" s="306"/>
      <c r="Q3" s="306"/>
      <c r="R3" s="306"/>
      <c r="S3" s="306"/>
      <c r="T3" s="306"/>
      <c r="U3" s="306"/>
      <c r="V3" s="306"/>
      <c r="W3" s="278"/>
      <c r="X3" s="278"/>
      <c r="Y3" s="278"/>
      <c r="Z3" s="278"/>
    </row>
    <row r="4" spans="1:26">
      <c r="A4" s="500" t="s">
        <v>56</v>
      </c>
      <c r="B4" s="501"/>
      <c r="C4" s="501"/>
      <c r="D4" s="150">
        <f t="shared" ref="D4:O4" si="8">SUM(D3:D3)</f>
        <v>10000</v>
      </c>
      <c r="E4" s="150">
        <f t="shared" si="8"/>
        <v>0</v>
      </c>
      <c r="F4" s="150">
        <f t="shared" si="8"/>
        <v>0</v>
      </c>
      <c r="G4" s="150">
        <f t="shared" si="8"/>
        <v>0</v>
      </c>
      <c r="H4" s="150">
        <f t="shared" si="8"/>
        <v>10000</v>
      </c>
      <c r="I4" s="150">
        <f t="shared" si="8"/>
        <v>0</v>
      </c>
      <c r="J4" s="150">
        <f t="shared" si="8"/>
        <v>500</v>
      </c>
      <c r="K4" s="150">
        <f t="shared" si="8"/>
        <v>500</v>
      </c>
      <c r="L4" s="150">
        <f t="shared" si="8"/>
        <v>100</v>
      </c>
      <c r="M4" s="150">
        <f t="shared" si="8"/>
        <v>8900</v>
      </c>
      <c r="N4" s="150">
        <f t="shared" si="8"/>
        <v>10000</v>
      </c>
      <c r="O4" s="150">
        <f t="shared" si="8"/>
        <v>1100</v>
      </c>
    </row>
    <row r="5" spans="1:26">
      <c r="J5" s="225"/>
      <c r="K5" s="225">
        <v>10</v>
      </c>
      <c r="L5" s="8" t="s">
        <v>79</v>
      </c>
      <c r="P5" s="155" t="s">
        <v>384</v>
      </c>
      <c r="Q5" s="127"/>
      <c r="R5" s="127"/>
      <c r="S5" s="127"/>
      <c r="T5" s="127"/>
      <c r="U5" s="127"/>
      <c r="V5" s="127"/>
      <c r="W5" s="127"/>
      <c r="X5" s="127"/>
      <c r="Y5" s="127"/>
    </row>
    <row r="6" spans="1:26">
      <c r="K6" s="225">
        <v>50</v>
      </c>
      <c r="L6" s="8" t="s">
        <v>397</v>
      </c>
      <c r="P6" s="137"/>
      <c r="Q6" s="155" t="s">
        <v>385</v>
      </c>
      <c r="R6" s="127"/>
      <c r="S6" s="127"/>
      <c r="T6" s="127"/>
      <c r="U6" s="127"/>
      <c r="V6" s="127"/>
      <c r="W6" s="127"/>
      <c r="X6" s="127"/>
      <c r="Y6" s="137"/>
    </row>
    <row r="7" spans="1:26">
      <c r="P7" s="137"/>
      <c r="Q7" s="137"/>
      <c r="R7" s="127" t="s">
        <v>386</v>
      </c>
      <c r="S7" s="137"/>
      <c r="T7" s="137"/>
      <c r="U7" s="137"/>
      <c r="V7" s="137"/>
      <c r="W7" s="137"/>
      <c r="X7" s="137"/>
      <c r="Y7" s="137"/>
    </row>
    <row r="8" spans="1:26">
      <c r="P8" s="137"/>
      <c r="Q8" s="137"/>
      <c r="R8" s="137"/>
      <c r="S8" s="155" t="s">
        <v>387</v>
      </c>
      <c r="T8" s="137"/>
      <c r="U8" s="137"/>
      <c r="V8" s="137"/>
      <c r="W8" s="137"/>
      <c r="X8" s="137"/>
      <c r="Y8" s="137"/>
    </row>
    <row r="9" spans="1:26">
      <c r="P9" s="137"/>
      <c r="Q9" s="137"/>
      <c r="R9" s="137"/>
      <c r="S9" s="137"/>
      <c r="T9" s="127" t="s">
        <v>388</v>
      </c>
      <c r="U9" s="137"/>
      <c r="V9" s="137"/>
      <c r="W9" s="137"/>
      <c r="X9" s="137"/>
      <c r="Y9" s="137"/>
    </row>
    <row r="10" spans="1:26">
      <c r="P10" s="137"/>
      <c r="Q10" s="137"/>
      <c r="R10" s="127"/>
      <c r="S10" s="127"/>
      <c r="T10" s="137"/>
      <c r="U10" s="155" t="s">
        <v>389</v>
      </c>
      <c r="V10" s="137"/>
      <c r="W10" s="127"/>
      <c r="X10" s="127"/>
      <c r="Y10" s="127"/>
      <c r="Z10" s="127"/>
    </row>
    <row r="11" spans="1:26">
      <c r="P11" s="137"/>
      <c r="Q11" s="137"/>
      <c r="R11" s="127"/>
      <c r="S11" s="127"/>
      <c r="T11" s="137"/>
      <c r="U11" s="137"/>
      <c r="V11" s="127" t="s">
        <v>390</v>
      </c>
      <c r="W11" s="127"/>
      <c r="X11" s="127"/>
      <c r="Y11" s="127"/>
      <c r="Z11" s="137"/>
    </row>
    <row r="12" spans="1:26">
      <c r="P12" s="137"/>
      <c r="Q12" s="137"/>
      <c r="R12" s="137"/>
      <c r="S12" s="127"/>
      <c r="T12" s="137"/>
      <c r="U12" s="137"/>
      <c r="V12" s="137"/>
      <c r="W12" s="137"/>
      <c r="X12" s="137"/>
      <c r="Y12" s="137"/>
      <c r="Z12" s="137"/>
    </row>
    <row r="13" spans="1:26" ht="15.75">
      <c r="B13" s="496" t="s">
        <v>391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496"/>
    </row>
    <row r="14" spans="1:26" ht="15.75">
      <c r="C14" s="513" t="s">
        <v>392</v>
      </c>
      <c r="D14" s="513"/>
      <c r="E14" s="513"/>
      <c r="F14" s="513"/>
      <c r="G14" s="513"/>
      <c r="H14" s="513"/>
      <c r="I14" s="513"/>
      <c r="J14" s="513"/>
      <c r="K14" s="513"/>
      <c r="L14" s="513"/>
      <c r="M14" s="513"/>
      <c r="N14" s="61"/>
      <c r="O14" s="226">
        <v>50</v>
      </c>
      <c r="P14" s="227"/>
      <c r="Q14" s="5" t="s">
        <v>398</v>
      </c>
      <c r="R14" s="3"/>
      <c r="S14" s="226"/>
    </row>
    <row r="15" spans="1:26" ht="15.75">
      <c r="C15" s="221"/>
      <c r="D15" s="512" t="s">
        <v>393</v>
      </c>
      <c r="E15" s="512"/>
      <c r="F15" s="512"/>
      <c r="G15" s="512"/>
      <c r="H15" s="512"/>
      <c r="I15" s="512"/>
      <c r="J15" s="512"/>
      <c r="K15" s="512"/>
      <c r="L15" s="512"/>
      <c r="M15" s="61"/>
      <c r="N15" s="61"/>
      <c r="O15" s="158">
        <v>150</v>
      </c>
      <c r="P15" s="228">
        <v>191</v>
      </c>
      <c r="Q15" s="228" t="s">
        <v>399</v>
      </c>
      <c r="R15" s="3"/>
      <c r="S15" s="158"/>
    </row>
    <row r="16" spans="1:26" ht="15">
      <c r="L16" s="217"/>
      <c r="M16" s="217"/>
      <c r="N16" s="217"/>
      <c r="O16" s="8"/>
      <c r="P16" s="227">
        <v>250</v>
      </c>
      <c r="Q16" s="227" t="s">
        <v>132</v>
      </c>
      <c r="R16" s="3"/>
      <c r="S16" s="5"/>
    </row>
    <row r="17" spans="2:24" ht="15">
      <c r="C17" s="497" t="s">
        <v>61</v>
      </c>
      <c r="D17" s="497"/>
      <c r="E17" s="497"/>
      <c r="F17" s="497"/>
      <c r="G17" s="497"/>
      <c r="H17" s="497"/>
      <c r="L17" s="8"/>
      <c r="M17" s="218"/>
      <c r="N17" s="218"/>
      <c r="O17" s="8"/>
      <c r="P17" s="227">
        <v>500</v>
      </c>
      <c r="Q17" s="228" t="s">
        <v>400</v>
      </c>
      <c r="R17" s="3"/>
      <c r="S17" s="3"/>
    </row>
    <row r="18" spans="2:24" ht="15">
      <c r="H18" s="3"/>
      <c r="J18" s="3"/>
      <c r="K18" s="3"/>
      <c r="L18" s="217"/>
      <c r="M18" s="217"/>
      <c r="N18" s="217"/>
      <c r="O18" s="8"/>
      <c r="P18" s="229">
        <v>1260</v>
      </c>
      <c r="Q18" s="227" t="s">
        <v>401</v>
      </c>
      <c r="R18" s="5"/>
      <c r="S18" s="5"/>
      <c r="U18" s="3"/>
      <c r="V18" s="3"/>
      <c r="W18" s="3"/>
      <c r="X18" s="3"/>
    </row>
    <row r="19" spans="2:24">
      <c r="D19" s="3"/>
      <c r="H19" s="3"/>
      <c r="J19" s="3"/>
      <c r="K19" s="3"/>
      <c r="L19" s="218"/>
      <c r="M19" s="218"/>
      <c r="N19" s="218"/>
      <c r="O19" s="8"/>
      <c r="P19" s="5"/>
      <c r="Q19" s="5"/>
      <c r="R19" s="5"/>
      <c r="S19" s="5"/>
      <c r="U19" s="3"/>
      <c r="V19" s="3"/>
      <c r="W19" s="3"/>
      <c r="X19" s="3"/>
    </row>
    <row r="20" spans="2:24" ht="12.75">
      <c r="B20" s="222" t="s">
        <v>394</v>
      </c>
      <c r="H20" s="3"/>
      <c r="J20" s="3"/>
      <c r="K20" s="3"/>
      <c r="O20" s="8"/>
      <c r="P20" s="5" t="s">
        <v>402</v>
      </c>
      <c r="Q20" s="5"/>
      <c r="R20" s="5" t="s">
        <v>132</v>
      </c>
      <c r="S20" s="5"/>
      <c r="U20" s="3"/>
      <c r="V20" s="3"/>
      <c r="W20" s="3"/>
      <c r="X20" s="3"/>
    </row>
    <row r="21" spans="2:24" ht="12.75">
      <c r="B21" s="223" t="s">
        <v>395</v>
      </c>
      <c r="H21" s="58"/>
      <c r="J21" s="58"/>
      <c r="K21" s="58"/>
      <c r="O21" s="8"/>
      <c r="P21" s="5" t="s">
        <v>403</v>
      </c>
      <c r="Q21" s="5"/>
      <c r="R21" s="5" t="s">
        <v>133</v>
      </c>
      <c r="S21" s="5"/>
    </row>
    <row r="22" spans="2:24" ht="15.75">
      <c r="B22" s="224" t="s">
        <v>396</v>
      </c>
      <c r="H22" s="58"/>
      <c r="I22" s="58"/>
      <c r="J22" s="58"/>
      <c r="K22" s="58"/>
      <c r="O22" s="8"/>
      <c r="P22" s="5" t="s">
        <v>404</v>
      </c>
      <c r="Q22" s="5"/>
      <c r="R22" s="5" t="s">
        <v>134</v>
      </c>
      <c r="S22" s="5"/>
    </row>
    <row r="23" spans="2:24" ht="15">
      <c r="B23" s="92"/>
      <c r="C23" s="4"/>
      <c r="D23" s="58"/>
      <c r="E23" s="4"/>
      <c r="F23" s="4"/>
      <c r="G23" s="4"/>
      <c r="H23" s="58"/>
      <c r="I23" s="58"/>
      <c r="J23" s="58"/>
      <c r="K23" s="58"/>
      <c r="L23" s="58"/>
      <c r="O23" s="8"/>
      <c r="P23" s="230">
        <v>750</v>
      </c>
      <c r="Q23" s="227"/>
      <c r="R23" s="5" t="s">
        <v>405</v>
      </c>
      <c r="S23" s="5"/>
    </row>
    <row r="24" spans="2:24" ht="15">
      <c r="B24" s="92"/>
      <c r="C24" s="4"/>
      <c r="D24" s="58"/>
      <c r="E24" s="4"/>
      <c r="F24" s="4"/>
      <c r="G24" s="4"/>
      <c r="H24" s="58"/>
      <c r="I24" s="58"/>
      <c r="J24" s="58"/>
      <c r="K24" s="58"/>
      <c r="O24" s="8"/>
      <c r="P24" s="231">
        <v>1000</v>
      </c>
      <c r="Q24" s="228"/>
      <c r="R24" s="3" t="s">
        <v>406</v>
      </c>
      <c r="S24" s="3"/>
    </row>
    <row r="25" spans="2:24" ht="15">
      <c r="B25" s="92"/>
      <c r="C25" s="4"/>
      <c r="D25" s="58"/>
      <c r="E25" s="4"/>
      <c r="F25" s="4"/>
      <c r="G25" s="4"/>
      <c r="H25" s="58"/>
      <c r="I25" s="58"/>
      <c r="J25" s="58"/>
      <c r="K25" s="58"/>
      <c r="O25" s="158"/>
      <c r="P25" s="228"/>
      <c r="Q25" s="228"/>
      <c r="R25" s="3"/>
      <c r="S25" s="158"/>
    </row>
    <row r="26" spans="2:24" ht="15">
      <c r="B26" s="92"/>
      <c r="C26" s="4"/>
      <c r="D26" s="58"/>
      <c r="E26" s="4"/>
      <c r="F26" s="4"/>
      <c r="G26" s="4"/>
      <c r="H26" s="58"/>
      <c r="I26" s="58"/>
      <c r="J26" s="58"/>
      <c r="K26" s="58"/>
      <c r="O26" s="8"/>
      <c r="P26" s="227"/>
      <c r="Q26" s="227"/>
      <c r="R26" s="3"/>
      <c r="S26" s="5"/>
    </row>
    <row r="27" spans="2:24">
      <c r="B27" s="92"/>
      <c r="C27" s="4"/>
      <c r="D27" s="58"/>
      <c r="E27" s="4"/>
      <c r="F27" s="4"/>
      <c r="G27" s="4"/>
      <c r="H27" s="58"/>
      <c r="I27" s="58"/>
      <c r="J27" s="58"/>
      <c r="K27" s="58"/>
      <c r="O27" s="8"/>
      <c r="P27" s="5"/>
      <c r="Q27" s="5"/>
      <c r="R27" s="5"/>
      <c r="S27" s="5"/>
    </row>
    <row r="28" spans="2:24">
      <c r="O28" s="8"/>
      <c r="P28" s="5"/>
      <c r="Q28" s="5"/>
      <c r="R28" s="5"/>
      <c r="S28" s="5"/>
    </row>
    <row r="29" spans="2:24">
      <c r="O29" s="8"/>
      <c r="P29" s="5"/>
      <c r="Q29" s="5"/>
      <c r="R29" s="5"/>
      <c r="S29" s="5"/>
    </row>
    <row r="30" spans="2:24">
      <c r="B30" s="303"/>
      <c r="E30" s="8"/>
      <c r="F30" s="8"/>
      <c r="G30" s="8"/>
    </row>
    <row r="31" spans="2:24">
      <c r="B31" s="3"/>
      <c r="E31" s="8"/>
      <c r="F31" s="8"/>
      <c r="G31" s="8"/>
    </row>
    <row r="32" spans="2:24">
      <c r="B32" s="3"/>
      <c r="E32" s="8"/>
      <c r="F32" s="8"/>
      <c r="G32" s="8"/>
    </row>
    <row r="33" spans="2:9">
      <c r="B33" s="3"/>
      <c r="E33" s="8"/>
      <c r="F33" s="8"/>
      <c r="G33" s="8"/>
    </row>
    <row r="34" spans="2:9">
      <c r="B34" s="3"/>
      <c r="E34" s="8"/>
      <c r="F34" s="8"/>
      <c r="G34" s="8"/>
    </row>
    <row r="35" spans="2:9">
      <c r="B35" s="3"/>
      <c r="E35" s="8"/>
      <c r="F35" s="8"/>
      <c r="G35" s="8"/>
    </row>
    <row r="36" spans="2:9">
      <c r="B36" s="303"/>
      <c r="D36" s="58"/>
      <c r="E36" s="58"/>
      <c r="F36" s="58"/>
      <c r="G36" s="58"/>
      <c r="H36" s="58"/>
    </row>
    <row r="37" spans="2:9">
      <c r="B37" s="3"/>
      <c r="D37" s="58"/>
      <c r="E37" s="58"/>
      <c r="F37" s="58"/>
      <c r="G37" s="58"/>
      <c r="H37" s="58"/>
    </row>
    <row r="38" spans="2:9">
      <c r="B38" s="3"/>
      <c r="C38" s="58"/>
      <c r="D38" s="58"/>
      <c r="E38" s="58"/>
      <c r="F38" s="58"/>
      <c r="G38" s="58"/>
      <c r="H38" s="58"/>
    </row>
    <row r="39" spans="2:9">
      <c r="B39" s="3"/>
      <c r="C39" s="58"/>
      <c r="D39" s="58"/>
      <c r="E39" s="58"/>
      <c r="F39" s="58"/>
      <c r="G39" s="58"/>
      <c r="I39" s="2"/>
    </row>
    <row r="40" spans="2:9">
      <c r="B40" s="3"/>
      <c r="C40" s="8"/>
      <c r="E40" s="8"/>
      <c r="F40" s="8"/>
      <c r="G40" s="8"/>
      <c r="I40" s="2"/>
    </row>
  </sheetData>
  <mergeCells count="12">
    <mergeCell ref="P1:Z2"/>
    <mergeCell ref="B13:P13"/>
    <mergeCell ref="C17:H17"/>
    <mergeCell ref="D1:L1"/>
    <mergeCell ref="A4:C4"/>
    <mergeCell ref="A1:A2"/>
    <mergeCell ref="B1:B2"/>
    <mergeCell ref="C1:C2"/>
    <mergeCell ref="M1:N1"/>
    <mergeCell ref="O1:O2"/>
    <mergeCell ref="D15:L15"/>
    <mergeCell ref="C14:M1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2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11.5703125" style="3" bestFit="1" customWidth="1"/>
    <col min="2" max="2" width="89.570312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23" t="s">
        <v>1</v>
      </c>
      <c r="B1" s="529" t="s">
        <v>0</v>
      </c>
      <c r="C1" s="531" t="s">
        <v>86</v>
      </c>
      <c r="D1" s="525" t="s">
        <v>3</v>
      </c>
      <c r="E1" s="526"/>
      <c r="F1" s="527" t="s">
        <v>519</v>
      </c>
      <c r="G1" s="528"/>
      <c r="H1" s="514" t="s">
        <v>29</v>
      </c>
      <c r="I1" s="515"/>
      <c r="J1" s="515"/>
      <c r="K1" s="515"/>
      <c r="L1" s="515"/>
      <c r="M1" s="515"/>
      <c r="N1" s="516"/>
    </row>
    <row r="2" spans="1:14" s="9" customFormat="1" ht="23.25" customHeight="1" thickBot="1">
      <c r="A2" s="524"/>
      <c r="B2" s="530"/>
      <c r="C2" s="532"/>
      <c r="D2" s="48"/>
      <c r="E2" s="59" t="s">
        <v>9</v>
      </c>
      <c r="F2" s="99" t="s">
        <v>410</v>
      </c>
      <c r="G2" s="311" t="s">
        <v>9</v>
      </c>
      <c r="H2" s="517"/>
      <c r="I2" s="518"/>
      <c r="J2" s="518"/>
      <c r="K2" s="518"/>
      <c r="L2" s="518"/>
      <c r="M2" s="518"/>
      <c r="N2" s="519"/>
    </row>
    <row r="3" spans="1:14" s="136" customFormat="1" ht="15">
      <c r="A3" s="452" t="str">
        <f>'1-συμβολαια'!A3</f>
        <v>1ο</v>
      </c>
      <c r="B3" s="307" t="str">
        <f>'1-συμβολαια'!C3</f>
        <v>κληρονομιάς ΑΠΟΔΟΧΗ [από 1/2 στο 1/7 αγροτεμαχίου Λιμενάρια -'';;;????'' 11.307μ2</v>
      </c>
      <c r="C3" s="310">
        <f>'1-συμβολαια'!D3</f>
        <v>0</v>
      </c>
      <c r="D3" s="351">
        <v>2</v>
      </c>
      <c r="E3" s="351">
        <v>2</v>
      </c>
      <c r="F3" s="308">
        <f>(D3-1)*800</f>
        <v>800</v>
      </c>
      <c r="G3" s="308">
        <f>(E3-1)*800</f>
        <v>800</v>
      </c>
      <c r="H3" s="306"/>
      <c r="I3" s="430" t="s">
        <v>135</v>
      </c>
      <c r="J3" s="306"/>
      <c r="K3" s="309"/>
      <c r="L3" s="309"/>
      <c r="M3" s="309"/>
      <c r="N3" s="309"/>
    </row>
    <row r="4" spans="1:14" ht="15.75">
      <c r="A4" s="520" t="s">
        <v>60</v>
      </c>
      <c r="B4" s="521"/>
      <c r="C4" s="521"/>
      <c r="D4" s="521"/>
      <c r="E4" s="522"/>
      <c r="F4" s="108">
        <f>SUM(F3:F3)</f>
        <v>800</v>
      </c>
      <c r="G4" s="312">
        <f>SUM(G3:G3)</f>
        <v>800</v>
      </c>
    </row>
    <row r="5" spans="1:14" ht="15.75">
      <c r="H5" s="138" t="s">
        <v>143</v>
      </c>
      <c r="I5" s="139"/>
      <c r="J5" s="139"/>
      <c r="K5" s="139"/>
      <c r="L5" s="139"/>
      <c r="M5" s="139"/>
    </row>
    <row r="6" spans="1:14" ht="15.75">
      <c r="I6" s="139" t="s">
        <v>144</v>
      </c>
      <c r="J6" s="139"/>
      <c r="K6" s="139"/>
      <c r="L6" s="139"/>
      <c r="M6" s="86"/>
    </row>
    <row r="7" spans="1:14" ht="15.75">
      <c r="J7" s="138" t="s">
        <v>145</v>
      </c>
    </row>
    <row r="11" spans="1:14" ht="15.75">
      <c r="B11" s="372" t="s">
        <v>520</v>
      </c>
    </row>
    <row r="12" spans="1:14" ht="15.75">
      <c r="B12" s="372" t="s">
        <v>521</v>
      </c>
      <c r="F12" s="8"/>
      <c r="H12" s="8"/>
      <c r="I12" s="8"/>
    </row>
    <row r="13" spans="1:14" ht="15.75">
      <c r="B13" s="3"/>
      <c r="C13" s="232" t="s">
        <v>61</v>
      </c>
      <c r="F13" s="8"/>
      <c r="H13" s="8"/>
      <c r="I13" s="8"/>
    </row>
    <row r="14" spans="1:14">
      <c r="B14" s="3"/>
      <c r="F14" s="8"/>
      <c r="H14" s="8"/>
      <c r="I14" s="8"/>
    </row>
    <row r="15" spans="1:14">
      <c r="B15" s="3"/>
      <c r="F15" s="8"/>
      <c r="H15" s="8"/>
      <c r="I15" s="8"/>
    </row>
    <row r="16" spans="1:14">
      <c r="B16" s="3"/>
      <c r="F16" s="8"/>
      <c r="H16" s="8"/>
      <c r="I16" s="8"/>
    </row>
    <row r="17" spans="2:9">
      <c r="B17" s="3"/>
      <c r="F17" s="8"/>
      <c r="H17" s="8"/>
      <c r="I17" s="8"/>
    </row>
    <row r="18" spans="2:9">
      <c r="B18" s="303"/>
      <c r="D18" s="58"/>
      <c r="E18" s="58"/>
      <c r="F18" s="58"/>
      <c r="G18" s="58"/>
      <c r="H18" s="8"/>
      <c r="I18" s="8"/>
    </row>
    <row r="19" spans="2:9">
      <c r="B19" s="3"/>
      <c r="D19" s="58"/>
      <c r="E19" s="58"/>
      <c r="F19" s="58"/>
      <c r="G19" s="58"/>
      <c r="H19" s="8"/>
      <c r="I19" s="8"/>
    </row>
    <row r="20" spans="2:9">
      <c r="B20" s="3"/>
      <c r="D20" s="58"/>
      <c r="E20" s="58"/>
      <c r="F20" s="58"/>
      <c r="G20" s="58"/>
      <c r="H20" s="8"/>
      <c r="I20" s="8"/>
    </row>
    <row r="21" spans="2:9">
      <c r="B21" s="3"/>
      <c r="D21" s="58"/>
      <c r="E21" s="58"/>
      <c r="F21" s="58"/>
      <c r="G21" s="58"/>
      <c r="H21" s="8"/>
      <c r="I21" s="2"/>
    </row>
    <row r="22" spans="2:9">
      <c r="B22" s="3"/>
      <c r="F22" s="8"/>
      <c r="H22" s="8"/>
      <c r="I22" s="2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2"/>
  <sheetViews>
    <sheetView workbookViewId="0">
      <pane ySplit="2" topLeftCell="A3" activePane="bottomLeft" state="frozen"/>
      <selection pane="bottomLeft" activeCell="J3" sqref="J3"/>
    </sheetView>
  </sheetViews>
  <sheetFormatPr defaultRowHeight="11.25"/>
  <cols>
    <col min="1" max="1" width="11.5703125" style="8" bestFit="1" customWidth="1"/>
    <col min="2" max="2" width="45" style="91" customWidth="1"/>
    <col min="3" max="3" width="7.28515625" style="8" bestFit="1" customWidth="1"/>
    <col min="4" max="4" width="9.28515625" style="8" bestFit="1" customWidth="1"/>
    <col min="5" max="7" width="4.140625" style="8" bestFit="1" customWidth="1"/>
    <col min="8" max="8" width="7.28515625" style="8" bestFit="1" customWidth="1"/>
    <col min="9" max="9" width="23" style="8" bestFit="1" customWidth="1"/>
    <col min="10" max="10" width="8.7109375" style="8" bestFit="1" customWidth="1"/>
    <col min="11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02" t="s">
        <v>1</v>
      </c>
      <c r="B1" s="504" t="s">
        <v>0</v>
      </c>
      <c r="C1" s="535" t="s">
        <v>11</v>
      </c>
      <c r="D1" s="535"/>
      <c r="E1" s="535"/>
      <c r="F1" s="535"/>
      <c r="G1" s="535"/>
      <c r="H1" s="536" t="s">
        <v>12</v>
      </c>
      <c r="I1" s="536"/>
      <c r="J1" s="536"/>
      <c r="K1" s="536"/>
      <c r="L1" s="536"/>
      <c r="M1" s="536"/>
      <c r="N1" s="536"/>
      <c r="O1" s="539" t="s">
        <v>87</v>
      </c>
      <c r="P1" s="537" t="s">
        <v>228</v>
      </c>
      <c r="Q1" s="490" t="s">
        <v>29</v>
      </c>
      <c r="R1" s="491"/>
      <c r="S1" s="491"/>
      <c r="T1" s="491"/>
      <c r="U1" s="492"/>
    </row>
    <row r="2" spans="1:25" ht="24" customHeight="1" thickBot="1">
      <c r="A2" s="533"/>
      <c r="B2" s="534"/>
      <c r="C2" s="7" t="s">
        <v>47</v>
      </c>
      <c r="D2" s="347" t="s">
        <v>48</v>
      </c>
      <c r="E2" s="347" t="s">
        <v>49</v>
      </c>
      <c r="F2" s="347" t="s">
        <v>50</v>
      </c>
      <c r="G2" s="39" t="s">
        <v>51</v>
      </c>
      <c r="H2" s="7" t="s">
        <v>47</v>
      </c>
      <c r="I2" s="347" t="s">
        <v>48</v>
      </c>
      <c r="J2" s="347" t="s">
        <v>49</v>
      </c>
      <c r="K2" s="347" t="s">
        <v>50</v>
      </c>
      <c r="L2" s="347" t="s">
        <v>51</v>
      </c>
      <c r="M2" s="347" t="s">
        <v>52</v>
      </c>
      <c r="N2" s="40" t="s">
        <v>53</v>
      </c>
      <c r="O2" s="540"/>
      <c r="P2" s="538"/>
      <c r="Q2" s="493"/>
      <c r="R2" s="494"/>
      <c r="S2" s="494"/>
      <c r="T2" s="494"/>
      <c r="U2" s="495"/>
    </row>
    <row r="3" spans="1:25" s="279" customFormat="1" ht="15">
      <c r="A3" s="452" t="str">
        <f>'1-συμβολαια'!A3</f>
        <v>1ο</v>
      </c>
      <c r="B3" s="313" t="str">
        <f>'1-συμβολαια'!C3</f>
        <v>κληρονομιάς ΑΠΟΔΟΧΗ [από 1/2 στο 1/7 αγροτεμαχίου Λιμενάρια -'';;;????'' 11.307μ2</v>
      </c>
      <c r="C3" s="314">
        <v>1</v>
      </c>
      <c r="D3" s="274" t="s">
        <v>554</v>
      </c>
      <c r="E3" s="274"/>
      <c r="F3" s="274"/>
      <c r="G3" s="274"/>
      <c r="H3" s="314">
        <v>2</v>
      </c>
      <c r="I3" s="274" t="s">
        <v>554</v>
      </c>
      <c r="J3" s="274" t="s">
        <v>554</v>
      </c>
      <c r="K3" s="274"/>
      <c r="L3" s="274"/>
      <c r="M3" s="274"/>
      <c r="N3" s="274"/>
      <c r="O3" s="314">
        <v>1</v>
      </c>
      <c r="P3" s="308">
        <f>O3*('2-δικαιώμ'!N3+'3-φύλλα2α'!F3)</f>
        <v>10800</v>
      </c>
      <c r="Q3" s="315"/>
      <c r="R3" s="315"/>
      <c r="S3" s="315"/>
      <c r="T3" s="315"/>
      <c r="U3" s="316"/>
    </row>
    <row r="4" spans="1:25" ht="15.75">
      <c r="A4" s="520" t="s">
        <v>47</v>
      </c>
      <c r="B4" s="521"/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  <c r="O4" s="521"/>
      <c r="P4" s="107">
        <f>SUM(P3:P3)</f>
        <v>10800</v>
      </c>
    </row>
    <row r="6" spans="1:25" ht="15.75">
      <c r="Q6" s="153" t="s">
        <v>146</v>
      </c>
      <c r="R6" s="124"/>
      <c r="S6" s="124"/>
      <c r="T6" s="124"/>
      <c r="U6" s="124"/>
      <c r="V6" s="124"/>
      <c r="W6" s="124"/>
      <c r="X6" s="124"/>
      <c r="Y6" s="114"/>
    </row>
    <row r="7" spans="1:25" ht="15.75">
      <c r="R7" s="139" t="s">
        <v>147</v>
      </c>
      <c r="S7" s="139"/>
      <c r="T7" s="139"/>
      <c r="U7" s="139"/>
      <c r="V7" s="139"/>
      <c r="W7" s="139"/>
      <c r="X7" s="139"/>
    </row>
    <row r="8" spans="1:25" ht="15.75">
      <c r="S8" s="153" t="s">
        <v>148</v>
      </c>
    </row>
    <row r="11" spans="1:25">
      <c r="B11" s="130"/>
    </row>
    <row r="12" spans="1:25">
      <c r="B12" s="131"/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9"/>
  <sheetViews>
    <sheetView workbookViewId="0">
      <pane ySplit="2" topLeftCell="A3" activePane="bottomLeft" state="frozen"/>
      <selection pane="bottomLeft" activeCell="G10" sqref="G10"/>
    </sheetView>
  </sheetViews>
  <sheetFormatPr defaultRowHeight="11.25"/>
  <cols>
    <col min="1" max="1" width="7.28515625" style="8" bestFit="1" customWidth="1"/>
    <col min="2" max="2" width="65.42578125" style="91" bestFit="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11.140625" style="8" bestFit="1" customWidth="1"/>
    <col min="9" max="9" width="9" style="8" customWidth="1"/>
    <col min="10" max="12" width="7.28515625" style="8" customWidth="1"/>
    <col min="13" max="13" width="9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.85546875" style="82" customWidth="1"/>
    <col min="19" max="19" width="9.7109375" style="82" customWidth="1"/>
    <col min="20" max="20" width="10.42578125" style="82" customWidth="1"/>
    <col min="21" max="21" width="7.28515625" style="82" customWidth="1"/>
    <col min="22" max="22" width="9.42578125" style="82" customWidth="1"/>
    <col min="23" max="23" width="9.710937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1" width="9.85546875" style="82" customWidth="1"/>
    <col min="32" max="32" width="8.42578125" style="82" customWidth="1"/>
    <col min="33" max="33" width="6.28515625" style="82" customWidth="1"/>
    <col min="34" max="34" width="8.140625" style="82" customWidth="1"/>
    <col min="35" max="35" width="9.28515625" style="82" customWidth="1"/>
    <col min="36" max="38" width="6.28515625" style="82" customWidth="1"/>
    <col min="39" max="39" width="10.570312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63" t="s">
        <v>1</v>
      </c>
      <c r="B1" s="550" t="s">
        <v>0</v>
      </c>
      <c r="C1" s="554" t="s">
        <v>7</v>
      </c>
      <c r="D1" s="552" t="s">
        <v>3</v>
      </c>
      <c r="E1" s="553"/>
      <c r="F1" s="541" t="s">
        <v>411</v>
      </c>
      <c r="G1" s="542"/>
      <c r="H1" s="542"/>
      <c r="I1" s="542"/>
      <c r="J1" s="542"/>
      <c r="K1" s="542"/>
      <c r="L1" s="543"/>
      <c r="M1" s="544" t="s">
        <v>414</v>
      </c>
      <c r="N1" s="545"/>
      <c r="O1" s="546" t="s">
        <v>252</v>
      </c>
      <c r="P1" s="547"/>
      <c r="Q1" s="548"/>
      <c r="R1" s="549" t="s">
        <v>174</v>
      </c>
      <c r="S1" s="549"/>
      <c r="T1" s="549"/>
      <c r="U1" s="549"/>
      <c r="V1" s="549"/>
      <c r="W1" s="549"/>
      <c r="X1" s="549"/>
      <c r="Y1" s="549"/>
      <c r="Z1" s="549"/>
      <c r="AA1" s="549"/>
      <c r="AB1" s="549"/>
      <c r="AC1" s="549"/>
      <c r="AD1" s="549"/>
      <c r="AE1" s="549"/>
      <c r="AF1" s="549"/>
      <c r="AG1" s="549"/>
      <c r="AH1" s="549"/>
      <c r="AI1" s="549"/>
      <c r="AJ1" s="549"/>
      <c r="AK1" s="549"/>
      <c r="AL1" s="549"/>
      <c r="AM1" s="549"/>
      <c r="AN1" s="549"/>
      <c r="AO1" s="549"/>
    </row>
    <row r="2" spans="1:41" ht="23.25" thickBot="1">
      <c r="A2" s="464"/>
      <c r="B2" s="551"/>
      <c r="C2" s="555"/>
      <c r="D2" s="159" t="s">
        <v>4</v>
      </c>
      <c r="E2" s="146" t="s">
        <v>9</v>
      </c>
      <c r="F2" s="233" t="s">
        <v>4</v>
      </c>
      <c r="G2" s="160" t="s">
        <v>9</v>
      </c>
      <c r="H2" s="319" t="s">
        <v>47</v>
      </c>
      <c r="I2" s="233" t="s">
        <v>9</v>
      </c>
      <c r="J2" s="320" t="s">
        <v>358</v>
      </c>
      <c r="K2" s="320" t="s">
        <v>381</v>
      </c>
      <c r="L2" s="321" t="s">
        <v>360</v>
      </c>
      <c r="M2" s="233" t="s">
        <v>23</v>
      </c>
      <c r="N2" s="322" t="s">
        <v>88</v>
      </c>
      <c r="O2" s="233" t="s">
        <v>23</v>
      </c>
      <c r="P2" s="297" t="s">
        <v>9</v>
      </c>
      <c r="Q2" s="377" t="s">
        <v>412</v>
      </c>
      <c r="R2" s="162" t="s">
        <v>129</v>
      </c>
      <c r="S2" s="162" t="s">
        <v>172</v>
      </c>
      <c r="T2" s="162" t="s">
        <v>130</v>
      </c>
      <c r="U2" s="162" t="s">
        <v>254</v>
      </c>
      <c r="V2" s="162" t="s">
        <v>131</v>
      </c>
      <c r="W2" s="162" t="s">
        <v>255</v>
      </c>
      <c r="X2" s="162" t="s">
        <v>149</v>
      </c>
      <c r="Y2" s="162" t="s">
        <v>173</v>
      </c>
      <c r="Z2" s="162" t="s">
        <v>150</v>
      </c>
      <c r="AA2" s="162" t="s">
        <v>256</v>
      </c>
      <c r="AB2" s="162" t="s">
        <v>151</v>
      </c>
      <c r="AC2" s="162" t="s">
        <v>257</v>
      </c>
      <c r="AD2" s="162" t="s">
        <v>152</v>
      </c>
      <c r="AE2" s="162" t="s">
        <v>269</v>
      </c>
      <c r="AF2" s="162" t="s">
        <v>270</v>
      </c>
      <c r="AG2" s="272" t="s">
        <v>271</v>
      </c>
      <c r="AH2" s="162" t="s">
        <v>272</v>
      </c>
      <c r="AI2" s="162" t="s">
        <v>273</v>
      </c>
      <c r="AJ2" s="162" t="s">
        <v>476</v>
      </c>
      <c r="AK2" s="162" t="s">
        <v>477</v>
      </c>
      <c r="AL2" s="162"/>
      <c r="AM2" s="257" t="s">
        <v>504</v>
      </c>
      <c r="AN2" s="352" t="s">
        <v>47</v>
      </c>
      <c r="AO2" s="256" t="s">
        <v>29</v>
      </c>
    </row>
    <row r="3" spans="1:41" s="5" customFormat="1">
      <c r="A3" s="451" t="str">
        <f>'1-συμβολαια'!A3</f>
        <v>1ο</v>
      </c>
      <c r="B3" s="304" t="str">
        <f>'1-συμβολαια'!C3</f>
        <v>κληρονομιάς ΑΠΟΔΟΧΗ [από 1/2 στο 1/7 αγροτεμαχίου Λιμενάρια -'';;;????'' 11.307μ2</v>
      </c>
      <c r="C3" s="305">
        <f>'1-συμβολαια'!D3</f>
        <v>0</v>
      </c>
      <c r="D3" s="318">
        <f>'3-φύλλα2α'!D3</f>
        <v>2</v>
      </c>
      <c r="E3" s="318">
        <f>'3-φύλλα2α'!E3</f>
        <v>2</v>
      </c>
      <c r="F3" s="355">
        <v>2</v>
      </c>
      <c r="G3" s="454"/>
      <c r="H3" s="299">
        <f t="shared" ref="H3" si="0">F3*D3*1100</f>
        <v>4400</v>
      </c>
      <c r="I3" s="455">
        <f t="shared" ref="I3" si="1">E3*G3*1100</f>
        <v>0</v>
      </c>
      <c r="J3" s="323">
        <f t="shared" ref="J3" si="2">H3*5%</f>
        <v>220</v>
      </c>
      <c r="K3" s="323">
        <f t="shared" ref="K3" si="3">H3*5%</f>
        <v>220</v>
      </c>
      <c r="L3" s="323">
        <f t="shared" ref="L3" si="4">H3*1%</f>
        <v>44</v>
      </c>
      <c r="M3" s="323">
        <f t="shared" ref="M3" si="5">H3-O3</f>
        <v>3916</v>
      </c>
      <c r="N3" s="323">
        <f t="shared" ref="N3" si="6">I3-P3</f>
        <v>0</v>
      </c>
      <c r="O3" s="323">
        <f t="shared" ref="O3" si="7">J3+K3+L3</f>
        <v>484</v>
      </c>
      <c r="P3" s="323"/>
      <c r="Q3" s="323">
        <f t="shared" ref="Q3" si="8">O3-P3</f>
        <v>484</v>
      </c>
      <c r="R3" s="360"/>
      <c r="S3" s="360"/>
      <c r="T3" s="457">
        <v>3300</v>
      </c>
      <c r="U3" s="457">
        <v>800</v>
      </c>
      <c r="V3" s="457"/>
      <c r="W3" s="457"/>
      <c r="X3" s="457"/>
      <c r="Y3" s="457"/>
      <c r="Z3" s="457"/>
      <c r="AA3" s="457"/>
      <c r="AB3" s="457"/>
      <c r="AC3" s="457"/>
      <c r="AD3" s="457"/>
      <c r="AE3" s="457"/>
      <c r="AF3" s="458"/>
      <c r="AG3" s="458"/>
      <c r="AH3" s="458">
        <v>2200</v>
      </c>
      <c r="AI3" s="458">
        <v>800</v>
      </c>
      <c r="AJ3" s="324"/>
      <c r="AK3" s="324"/>
      <c r="AL3" s="324"/>
      <c r="AM3" s="458">
        <f t="shared" ref="AM3" si="9">U3+Y3+AA3+AI3+AK3</f>
        <v>1600</v>
      </c>
      <c r="AN3" s="458">
        <f t="shared" ref="AN3" si="10">SUM(R3:AL3)-AM3</f>
        <v>5500</v>
      </c>
      <c r="AO3" s="278"/>
    </row>
    <row r="4" spans="1:41">
      <c r="A4" s="500" t="s">
        <v>47</v>
      </c>
      <c r="B4" s="501"/>
      <c r="C4" s="501"/>
      <c r="D4" s="501"/>
      <c r="E4" s="501"/>
      <c r="F4" s="38"/>
      <c r="G4" s="38"/>
      <c r="H4" s="150">
        <f t="shared" ref="H4:W4" si="11">SUM(H3:H3)</f>
        <v>4400</v>
      </c>
      <c r="I4" s="150">
        <f t="shared" si="11"/>
        <v>0</v>
      </c>
      <c r="J4" s="150">
        <f t="shared" si="11"/>
        <v>220</v>
      </c>
      <c r="K4" s="150">
        <f t="shared" si="11"/>
        <v>220</v>
      </c>
      <c r="L4" s="150">
        <f t="shared" si="11"/>
        <v>44</v>
      </c>
      <c r="M4" s="150">
        <f t="shared" si="11"/>
        <v>3916</v>
      </c>
      <c r="N4" s="150">
        <f t="shared" si="11"/>
        <v>0</v>
      </c>
      <c r="O4" s="150">
        <f t="shared" si="11"/>
        <v>484</v>
      </c>
      <c r="P4" s="150">
        <f t="shared" si="11"/>
        <v>0</v>
      </c>
      <c r="Q4" s="150">
        <f t="shared" si="11"/>
        <v>484</v>
      </c>
      <c r="R4" s="150">
        <f t="shared" si="11"/>
        <v>0</v>
      </c>
      <c r="S4" s="150">
        <f t="shared" si="11"/>
        <v>0</v>
      </c>
      <c r="T4" s="150">
        <f t="shared" si="11"/>
        <v>3300</v>
      </c>
      <c r="U4" s="150">
        <f t="shared" si="11"/>
        <v>800</v>
      </c>
      <c r="V4" s="150">
        <f t="shared" si="11"/>
        <v>0</v>
      </c>
      <c r="W4" s="150">
        <f t="shared" si="11"/>
        <v>0</v>
      </c>
      <c r="X4" s="150"/>
      <c r="Y4" s="150"/>
      <c r="Z4" s="150"/>
      <c r="AA4" s="150">
        <f t="shared" ref="AA4:AF4" si="12">SUM(AA3:AA3)</f>
        <v>0</v>
      </c>
      <c r="AB4" s="150">
        <f t="shared" si="12"/>
        <v>0</v>
      </c>
      <c r="AC4" s="150">
        <f t="shared" si="12"/>
        <v>0</v>
      </c>
      <c r="AD4" s="150">
        <f t="shared" si="12"/>
        <v>0</v>
      </c>
      <c r="AE4" s="150">
        <f t="shared" si="12"/>
        <v>0</v>
      </c>
      <c r="AF4" s="150">
        <f t="shared" si="12"/>
        <v>0</v>
      </c>
      <c r="AG4" s="354"/>
      <c r="AH4" s="150">
        <f t="shared" ref="AH4:AN4" si="13">SUM(AH3:AH3)</f>
        <v>2200</v>
      </c>
      <c r="AI4" s="150">
        <f t="shared" si="13"/>
        <v>800</v>
      </c>
      <c r="AJ4" s="150">
        <f t="shared" si="13"/>
        <v>0</v>
      </c>
      <c r="AK4" s="150">
        <f t="shared" si="13"/>
        <v>0</v>
      </c>
      <c r="AL4" s="150">
        <f t="shared" si="13"/>
        <v>0</v>
      </c>
      <c r="AM4" s="150">
        <f t="shared" si="13"/>
        <v>1600</v>
      </c>
      <c r="AN4" s="150">
        <f t="shared" si="13"/>
        <v>5500</v>
      </c>
    </row>
    <row r="6" spans="1:41">
      <c r="R6" s="155" t="s">
        <v>492</v>
      </c>
      <c r="S6" s="165"/>
      <c r="T6" s="165"/>
      <c r="U6" s="165"/>
      <c r="V6" s="165"/>
      <c r="W6" s="165"/>
      <c r="X6" s="166"/>
      <c r="Y6" s="166"/>
      <c r="Z6" s="166"/>
      <c r="AA6" s="166"/>
      <c r="AB6" s="166"/>
      <c r="AC6" s="166"/>
      <c r="AD6" s="166"/>
      <c r="AE6" s="86"/>
      <c r="AF6" s="86"/>
      <c r="AG6" s="86"/>
      <c r="AH6" s="86"/>
      <c r="AI6" s="86"/>
      <c r="AJ6" s="86"/>
      <c r="AK6" s="86"/>
      <c r="AL6" s="86"/>
      <c r="AM6" s="86"/>
      <c r="AN6" s="112"/>
    </row>
    <row r="7" spans="1:41" ht="15.75">
      <c r="B7" s="426" t="s">
        <v>413</v>
      </c>
      <c r="D7" s="427"/>
      <c r="E7" s="427"/>
      <c r="R7" s="166"/>
      <c r="S7" s="167" t="s">
        <v>502</v>
      </c>
      <c r="T7" s="166"/>
      <c r="U7" s="166"/>
      <c r="V7" s="166"/>
      <c r="W7" s="166"/>
      <c r="X7" s="166"/>
      <c r="Y7" s="166"/>
      <c r="Z7" s="166"/>
      <c r="AA7" s="166"/>
      <c r="AB7" s="166"/>
      <c r="AC7" s="166"/>
      <c r="AD7" s="166"/>
      <c r="AE7" s="86"/>
      <c r="AF7" s="86"/>
      <c r="AG7" s="86"/>
      <c r="AH7" s="86"/>
      <c r="AI7" s="86"/>
      <c r="AJ7" s="86"/>
      <c r="AK7" s="86"/>
      <c r="AL7" s="86"/>
      <c r="AM7" s="86"/>
      <c r="AN7" s="112"/>
    </row>
    <row r="8" spans="1:41">
      <c r="R8" s="166"/>
      <c r="S8" s="166"/>
      <c r="T8" s="164" t="s">
        <v>229</v>
      </c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86"/>
      <c r="AF8" s="86"/>
      <c r="AG8" s="86"/>
      <c r="AH8" s="86"/>
      <c r="AI8" s="86"/>
      <c r="AJ8" s="86"/>
      <c r="AK8" s="86"/>
      <c r="AL8" s="86"/>
      <c r="AM8" s="86"/>
      <c r="AN8" s="112"/>
    </row>
    <row r="9" spans="1:41">
      <c r="R9" s="166"/>
      <c r="S9" s="166"/>
      <c r="T9" s="166"/>
      <c r="U9" s="167" t="s">
        <v>230</v>
      </c>
      <c r="V9" s="166"/>
      <c r="W9" s="166"/>
      <c r="X9" s="166"/>
      <c r="Y9" s="166"/>
      <c r="Z9" s="166"/>
      <c r="AA9" s="166"/>
      <c r="AB9" s="166"/>
      <c r="AC9" s="166"/>
      <c r="AD9" s="166"/>
      <c r="AE9" s="86"/>
      <c r="AF9" s="86"/>
      <c r="AG9" s="86"/>
      <c r="AH9" s="86"/>
      <c r="AI9" s="86"/>
      <c r="AJ9" s="86"/>
      <c r="AK9" s="86"/>
      <c r="AL9" s="86"/>
      <c r="AM9" s="86"/>
      <c r="AN9" s="112"/>
    </row>
    <row r="10" spans="1:41">
      <c r="G10" s="8" t="s">
        <v>555</v>
      </c>
      <c r="H10" s="8">
        <f>H3/F3</f>
        <v>2200</v>
      </c>
      <c r="R10" s="166"/>
      <c r="S10" s="166"/>
      <c r="T10" s="166"/>
      <c r="U10" s="166"/>
      <c r="V10" s="164" t="s">
        <v>503</v>
      </c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86"/>
      <c r="AN10" s="112"/>
    </row>
    <row r="11" spans="1:41">
      <c r="G11" s="8" t="s">
        <v>532</v>
      </c>
      <c r="S11" s="166"/>
      <c r="T11" s="166"/>
      <c r="U11" s="166"/>
      <c r="V11" s="166"/>
      <c r="W11" s="167" t="s">
        <v>231</v>
      </c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86"/>
      <c r="AN11" s="112"/>
    </row>
    <row r="12" spans="1:41">
      <c r="G12" s="8" t="s">
        <v>551</v>
      </c>
      <c r="R12" s="166" t="s">
        <v>451</v>
      </c>
      <c r="S12" s="166" t="s">
        <v>550</v>
      </c>
      <c r="T12" s="166"/>
      <c r="U12" s="166"/>
      <c r="V12" s="166"/>
      <c r="W12" s="166"/>
      <c r="X12" s="164" t="s">
        <v>232</v>
      </c>
      <c r="Y12" s="164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86"/>
      <c r="AN12" s="112"/>
    </row>
    <row r="13" spans="1:41">
      <c r="R13" s="166"/>
      <c r="S13" s="166"/>
      <c r="T13" s="166"/>
      <c r="U13" s="166"/>
      <c r="V13" s="166"/>
      <c r="W13" s="166"/>
      <c r="X13" s="166"/>
      <c r="Y13" s="167" t="s">
        <v>258</v>
      </c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86"/>
      <c r="AN13" s="112"/>
    </row>
    <row r="14" spans="1:41">
      <c r="R14" s="166"/>
      <c r="S14" s="166"/>
      <c r="T14" s="166"/>
      <c r="U14" s="166"/>
      <c r="V14" s="166"/>
      <c r="W14" s="166"/>
      <c r="X14" s="166"/>
      <c r="Y14" s="166"/>
      <c r="Z14" s="164" t="s">
        <v>233</v>
      </c>
      <c r="AA14" s="167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  <c r="AL14" s="166"/>
      <c r="AM14" s="86"/>
      <c r="AN14" s="112"/>
      <c r="AO14" s="163"/>
    </row>
    <row r="15" spans="1:41">
      <c r="R15" s="166"/>
      <c r="S15" s="166"/>
      <c r="T15" s="166"/>
      <c r="U15" s="166"/>
      <c r="V15" s="166"/>
      <c r="W15" s="166"/>
      <c r="X15" s="166"/>
      <c r="Y15" s="166"/>
      <c r="Z15" s="167"/>
      <c r="AA15" s="167" t="s">
        <v>259</v>
      </c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86"/>
      <c r="AN15" s="112"/>
      <c r="AO15" s="163"/>
    </row>
    <row r="16" spans="1:41"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4" t="s">
        <v>234</v>
      </c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86"/>
      <c r="AN16" s="353"/>
    </row>
    <row r="17" spans="3:40">
      <c r="Q17" s="376"/>
      <c r="R17" s="166"/>
      <c r="S17" s="166"/>
      <c r="T17" s="166"/>
      <c r="U17" s="8"/>
      <c r="V17" s="8"/>
      <c r="W17" s="166"/>
      <c r="X17" s="166"/>
      <c r="Y17" s="166"/>
      <c r="Z17" s="166"/>
      <c r="AA17" s="166"/>
      <c r="AB17" s="166"/>
      <c r="AC17" s="167" t="s">
        <v>235</v>
      </c>
      <c r="AD17" s="166"/>
      <c r="AE17" s="166"/>
      <c r="AF17" s="166"/>
      <c r="AG17" s="166"/>
      <c r="AH17" s="166"/>
      <c r="AI17" s="166"/>
      <c r="AJ17" s="166"/>
      <c r="AK17" s="166"/>
      <c r="AL17" s="166"/>
      <c r="AM17" s="86"/>
      <c r="AN17" s="112"/>
    </row>
    <row r="18" spans="3:40">
      <c r="S18" s="166"/>
      <c r="T18" s="166"/>
      <c r="U18" s="8"/>
      <c r="V18" s="8"/>
      <c r="W18" s="166"/>
      <c r="X18" s="166"/>
      <c r="Y18" s="166"/>
      <c r="Z18" s="166"/>
      <c r="AA18" s="166"/>
      <c r="AB18" s="166"/>
      <c r="AC18" s="166"/>
      <c r="AD18" s="164" t="s">
        <v>274</v>
      </c>
      <c r="AE18" s="168"/>
      <c r="AF18" s="168"/>
      <c r="AG18" s="168"/>
      <c r="AH18" s="168"/>
      <c r="AI18" s="168"/>
      <c r="AJ18" s="168"/>
      <c r="AK18" s="168"/>
      <c r="AL18" s="168"/>
      <c r="AM18" s="167"/>
    </row>
    <row r="19" spans="3:40">
      <c r="R19" s="166"/>
      <c r="S19" s="86"/>
      <c r="T19" s="86"/>
      <c r="U19" s="8"/>
      <c r="V19" s="8"/>
      <c r="W19" s="166"/>
      <c r="X19" s="166"/>
      <c r="Y19" s="166"/>
      <c r="Z19" s="166"/>
      <c r="AA19" s="166"/>
      <c r="AB19" s="166"/>
      <c r="AC19" s="166"/>
      <c r="AD19" s="166"/>
      <c r="AE19" s="164" t="s">
        <v>275</v>
      </c>
      <c r="AF19" s="167"/>
      <c r="AG19" s="167"/>
      <c r="AH19" s="167"/>
      <c r="AI19" s="167"/>
      <c r="AJ19" s="167"/>
      <c r="AK19" s="167"/>
      <c r="AL19" s="167"/>
      <c r="AM19" s="86"/>
    </row>
    <row r="20" spans="3:40">
      <c r="S20" s="2"/>
      <c r="T20" s="2"/>
      <c r="U20" s="8"/>
      <c r="V20" s="8"/>
      <c r="AF20" s="167" t="s">
        <v>276</v>
      </c>
      <c r="AG20" s="168"/>
      <c r="AH20" s="168"/>
      <c r="AI20" s="168"/>
      <c r="AJ20" s="168"/>
      <c r="AK20" s="168"/>
    </row>
    <row r="21" spans="3:40">
      <c r="D21" s="8"/>
      <c r="E21" s="8"/>
      <c r="R21" s="86"/>
      <c r="U21" s="8"/>
      <c r="V21" s="8"/>
      <c r="AF21" s="166"/>
      <c r="AG21" s="273" t="s">
        <v>277</v>
      </c>
      <c r="AH21" s="273"/>
      <c r="AI21" s="273"/>
      <c r="AJ21" s="273"/>
      <c r="AK21" s="273"/>
      <c r="AL21" s="273"/>
    </row>
    <row r="22" spans="3:40">
      <c r="D22" s="8"/>
      <c r="E22" s="8"/>
      <c r="R22" s="2"/>
      <c r="U22" s="8"/>
      <c r="V22" s="8"/>
      <c r="AG22" s="166"/>
      <c r="AH22" s="164" t="s">
        <v>481</v>
      </c>
      <c r="AI22" s="166"/>
      <c r="AJ22" s="166"/>
      <c r="AK22" s="166"/>
      <c r="AL22" s="167"/>
    </row>
    <row r="23" spans="3:40">
      <c r="D23" s="8"/>
      <c r="E23" s="8"/>
      <c r="U23" s="8"/>
      <c r="V23" s="8"/>
      <c r="AI23" s="167" t="s">
        <v>478</v>
      </c>
      <c r="AJ23" s="167"/>
      <c r="AK23" s="167"/>
    </row>
    <row r="24" spans="3:40">
      <c r="D24" s="8"/>
      <c r="E24" s="8"/>
      <c r="U24" s="8"/>
      <c r="V24" s="8"/>
      <c r="AJ24" s="164" t="s">
        <v>479</v>
      </c>
      <c r="AK24" s="166"/>
    </row>
    <row r="25" spans="3:40">
      <c r="D25" s="8"/>
      <c r="E25" s="8"/>
      <c r="U25" s="8"/>
      <c r="V25" s="8"/>
      <c r="AK25" s="167" t="s">
        <v>480</v>
      </c>
    </row>
    <row r="26" spans="3:40">
      <c r="D26" s="8"/>
      <c r="E26" s="8"/>
      <c r="U26" s="8"/>
      <c r="V26" s="8"/>
    </row>
    <row r="27" spans="3:40">
      <c r="D27" s="58"/>
      <c r="E27" s="58"/>
      <c r="F27" s="58"/>
      <c r="U27" s="8"/>
      <c r="V27" s="8"/>
    </row>
    <row r="28" spans="3:40">
      <c r="D28" s="58"/>
      <c r="E28" s="58"/>
      <c r="F28" s="58"/>
    </row>
    <row r="29" spans="3:40">
      <c r="D29" s="58"/>
      <c r="E29" s="58"/>
      <c r="F29" s="58"/>
    </row>
    <row r="30" spans="3:40">
      <c r="C30" s="58"/>
      <c r="D30" s="58"/>
      <c r="E30" s="58"/>
      <c r="F30" s="58"/>
    </row>
    <row r="31" spans="3:40">
      <c r="D31" s="8"/>
      <c r="E31" s="8"/>
      <c r="R31" s="86"/>
    </row>
    <row r="32" spans="3:40">
      <c r="R32" s="2"/>
      <c r="S32" s="168"/>
    </row>
    <row r="39" spans="7:7">
      <c r="G39" s="58"/>
    </row>
  </sheetData>
  <mergeCells count="9">
    <mergeCell ref="F1:L1"/>
    <mergeCell ref="M1:N1"/>
    <mergeCell ref="O1:Q1"/>
    <mergeCell ref="R1:AO1"/>
    <mergeCell ref="A4:E4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98"/>
  <sheetViews>
    <sheetView workbookViewId="0">
      <pane ySplit="2" topLeftCell="A3" activePane="bottomLeft" state="frozen"/>
      <selection pane="bottomLeft" activeCell="D9" sqref="D9"/>
    </sheetView>
  </sheetViews>
  <sheetFormatPr defaultRowHeight="11.25"/>
  <cols>
    <col min="1" max="1" width="7.28515625" style="8" bestFit="1" customWidth="1"/>
    <col min="2" max="2" width="8.7109375" style="8" bestFit="1" customWidth="1"/>
    <col min="3" max="3" width="65.42578125" style="89" bestFit="1" customWidth="1"/>
    <col min="4" max="4" width="7.5703125" style="3" customWidth="1"/>
    <col min="5" max="5" width="8" style="3" customWidth="1"/>
    <col min="6" max="6" width="10.28515625" style="3" customWidth="1"/>
    <col min="7" max="7" width="9.5703125" style="2" bestFit="1" customWidth="1"/>
    <col min="8" max="11" width="9.5703125" style="2" customWidth="1"/>
    <col min="12" max="12" width="10.7109375" style="2" bestFit="1" customWidth="1"/>
    <col min="13" max="13" width="10.140625" style="2" bestFit="1" customWidth="1"/>
    <col min="14" max="14" width="9.85546875" style="2" customWidth="1"/>
    <col min="15" max="15" width="12.28515625" style="2" customWidth="1"/>
    <col min="16" max="16" width="9.57031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8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8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4.42578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8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559" t="s">
        <v>31</v>
      </c>
      <c r="B1" s="560"/>
      <c r="C1" s="560"/>
      <c r="D1" s="560"/>
      <c r="E1" s="561"/>
      <c r="F1" s="563" t="s">
        <v>415</v>
      </c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5" t="s">
        <v>70</v>
      </c>
      <c r="T1" s="573" t="s">
        <v>162</v>
      </c>
      <c r="U1" s="559" t="s">
        <v>13</v>
      </c>
      <c r="V1" s="560"/>
      <c r="W1" s="560"/>
      <c r="X1" s="560"/>
      <c r="Y1" s="560"/>
      <c r="Z1" s="560"/>
      <c r="AA1" s="560"/>
      <c r="AB1" s="560"/>
      <c r="AC1" s="560"/>
      <c r="AD1" s="561"/>
      <c r="AE1" s="562" t="s">
        <v>14</v>
      </c>
      <c r="AF1" s="562"/>
      <c r="AG1" s="562"/>
      <c r="AH1" s="562"/>
      <c r="AI1" s="562"/>
      <c r="AJ1" s="562"/>
      <c r="AK1" s="562"/>
      <c r="AL1" s="562"/>
      <c r="AM1" s="562"/>
      <c r="AN1" s="559" t="s">
        <v>15</v>
      </c>
      <c r="AO1" s="560"/>
      <c r="AP1" s="560"/>
      <c r="AQ1" s="560"/>
      <c r="AR1" s="560"/>
      <c r="AS1" s="560"/>
      <c r="AT1" s="560"/>
      <c r="AU1" s="560"/>
      <c r="AV1" s="560"/>
      <c r="AW1" s="561"/>
      <c r="AX1" s="575" t="s">
        <v>16</v>
      </c>
      <c r="AY1" s="575"/>
      <c r="AZ1" s="575"/>
      <c r="BA1" s="575"/>
      <c r="BB1" s="575"/>
      <c r="BC1" s="575"/>
      <c r="BD1" s="575"/>
      <c r="BE1" s="575"/>
      <c r="BF1" s="576" t="s">
        <v>17</v>
      </c>
      <c r="BG1" s="577"/>
      <c r="BH1" s="577"/>
      <c r="BI1" s="577"/>
      <c r="BJ1" s="578"/>
    </row>
    <row r="2" spans="1:62" s="4" customFormat="1" ht="45.75" customHeight="1" thickBot="1">
      <c r="A2" s="79" t="s">
        <v>19</v>
      </c>
      <c r="B2" s="79"/>
      <c r="C2" s="88" t="s">
        <v>0</v>
      </c>
      <c r="D2" s="66" t="s">
        <v>11</v>
      </c>
      <c r="E2" s="67" t="s">
        <v>12</v>
      </c>
      <c r="F2" s="55" t="s">
        <v>71</v>
      </c>
      <c r="G2" s="41" t="s">
        <v>72</v>
      </c>
      <c r="H2" s="41" t="s">
        <v>253</v>
      </c>
      <c r="I2" s="41" t="s">
        <v>73</v>
      </c>
      <c r="J2" s="571" t="s">
        <v>29</v>
      </c>
      <c r="K2" s="572"/>
      <c r="L2" s="41" t="s">
        <v>153</v>
      </c>
      <c r="M2" s="41" t="s">
        <v>154</v>
      </c>
      <c r="N2" s="41" t="s">
        <v>92</v>
      </c>
      <c r="O2" s="41"/>
      <c r="P2" s="41" t="s">
        <v>161</v>
      </c>
      <c r="Q2" s="93" t="s">
        <v>98</v>
      </c>
      <c r="R2" s="113" t="s">
        <v>97</v>
      </c>
      <c r="S2" s="566"/>
      <c r="T2" s="574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567" t="s">
        <v>29</v>
      </c>
      <c r="AD2" s="568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74</v>
      </c>
      <c r="AK2" s="71" t="s">
        <v>75</v>
      </c>
      <c r="AL2" s="569" t="s">
        <v>29</v>
      </c>
      <c r="AM2" s="570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567" t="s">
        <v>29</v>
      </c>
      <c r="AW2" s="568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567" t="s">
        <v>29</v>
      </c>
      <c r="BJ2" s="568"/>
    </row>
    <row r="3" spans="1:62" s="192" customFormat="1">
      <c r="A3" s="357" t="str">
        <f>'1-συμβολαια'!A3</f>
        <v>1ο</v>
      </c>
      <c r="B3" s="358">
        <f>'1-συμβολαια'!B3</f>
        <v>37025</v>
      </c>
      <c r="C3" s="325" t="str">
        <f>'1-συμβολαια'!C3</f>
        <v>κληρονομιάς ΑΠΟΔΟΧΗ [από 1/2 στο 1/7 αγροτεμαχίου Λιμενάρια -'';;;????'' 11.307μ2</v>
      </c>
      <c r="D3" s="274" t="str">
        <f>'4-πολλυπρ'!D3</f>
        <v>;;;???</v>
      </c>
      <c r="E3" s="274" t="str">
        <f>'4-πολλυπρ'!I3</f>
        <v>;;;???</v>
      </c>
      <c r="F3" s="274">
        <f>2*2</f>
        <v>4</v>
      </c>
      <c r="G3" s="317">
        <f t="shared" ref="G3" si="0">F3*1100</f>
        <v>4400</v>
      </c>
      <c r="H3" s="305">
        <v>1100</v>
      </c>
      <c r="I3" s="305">
        <f t="shared" ref="I3" si="1">G3+H3</f>
        <v>5500</v>
      </c>
      <c r="J3" s="329" t="s">
        <v>159</v>
      </c>
      <c r="K3" s="329" t="s">
        <v>160</v>
      </c>
      <c r="L3" s="305">
        <v>2000</v>
      </c>
      <c r="M3" s="305">
        <v>2000</v>
      </c>
      <c r="N3" s="305">
        <v>900</v>
      </c>
      <c r="O3" s="305"/>
      <c r="P3" s="305">
        <f>L3+M3</f>
        <v>4000</v>
      </c>
      <c r="Q3" s="274"/>
      <c r="R3" s="274"/>
      <c r="S3" s="274"/>
      <c r="T3" s="274"/>
      <c r="U3" s="358"/>
      <c r="V3" s="357"/>
      <c r="W3" s="327" t="s">
        <v>416</v>
      </c>
      <c r="X3" s="327"/>
      <c r="Y3" s="327" t="s">
        <v>9</v>
      </c>
      <c r="Z3" s="359"/>
      <c r="AA3" s="327"/>
      <c r="AB3" s="327"/>
      <c r="AC3" s="327"/>
      <c r="AD3" s="357"/>
      <c r="AE3" s="358"/>
      <c r="AF3" s="357"/>
      <c r="AG3" s="357"/>
      <c r="AH3" s="357"/>
      <c r="AI3" s="357"/>
      <c r="AJ3" s="357"/>
      <c r="AK3" s="357"/>
      <c r="AL3" s="357"/>
      <c r="AM3" s="357"/>
      <c r="AN3" s="357"/>
      <c r="AO3" s="357"/>
      <c r="AP3" s="327" t="s">
        <v>416</v>
      </c>
      <c r="AQ3" s="357"/>
      <c r="AR3" s="327" t="s">
        <v>9</v>
      </c>
      <c r="AS3" s="357"/>
      <c r="AT3" s="357"/>
      <c r="AU3" s="357"/>
      <c r="AV3" s="357"/>
      <c r="AW3" s="358"/>
      <c r="AX3" s="357"/>
      <c r="AY3" s="357"/>
      <c r="AZ3" s="357"/>
      <c r="BA3" s="359"/>
      <c r="BB3" s="359"/>
      <c r="BC3" s="359"/>
      <c r="BD3" s="359"/>
      <c r="BE3" s="359"/>
      <c r="BF3" s="357"/>
      <c r="BG3" s="357"/>
      <c r="BH3" s="358"/>
      <c r="BI3" s="359"/>
      <c r="BJ3" s="359"/>
    </row>
    <row r="4" spans="1:62">
      <c r="A4" s="556" t="s">
        <v>35</v>
      </c>
      <c r="B4" s="557"/>
      <c r="C4" s="557"/>
      <c r="D4" s="557"/>
      <c r="E4" s="558"/>
      <c r="F4" s="72">
        <f>SUM(F3:F3)</f>
        <v>4</v>
      </c>
      <c r="G4" s="72">
        <f>SUM(G3:G3)</f>
        <v>4400</v>
      </c>
      <c r="H4" s="72">
        <f>SUM(H3:H3)</f>
        <v>1100</v>
      </c>
      <c r="I4" s="72">
        <f>SUM(I3:I3)</f>
        <v>5500</v>
      </c>
      <c r="J4" s="72"/>
      <c r="K4" s="72"/>
      <c r="L4" s="72">
        <f t="shared" ref="L4:S4" si="2">SUM(L3:L3)</f>
        <v>2000</v>
      </c>
      <c r="M4" s="72">
        <f t="shared" si="2"/>
        <v>2000</v>
      </c>
      <c r="N4" s="72">
        <f t="shared" si="2"/>
        <v>900</v>
      </c>
      <c r="O4" s="72">
        <f t="shared" si="2"/>
        <v>0</v>
      </c>
      <c r="P4" s="72">
        <f t="shared" si="2"/>
        <v>4000</v>
      </c>
      <c r="Q4" s="68">
        <f t="shared" si="2"/>
        <v>0</v>
      </c>
      <c r="R4" s="68">
        <f t="shared" si="2"/>
        <v>0</v>
      </c>
      <c r="S4" s="68">
        <f t="shared" si="2"/>
        <v>0</v>
      </c>
      <c r="T4" s="68"/>
      <c r="U4" s="134"/>
      <c r="V4" s="68">
        <f>SUM(V3:V3)</f>
        <v>0</v>
      </c>
      <c r="W4" s="68"/>
      <c r="X4" s="68">
        <f>SUM(X3:X3)</f>
        <v>0</v>
      </c>
      <c r="Y4" s="68"/>
      <c r="Z4" s="68">
        <f>SUM(Z3:Z3)</f>
        <v>0</v>
      </c>
      <c r="AA4" s="68">
        <f>SUM(AA3:AA3)</f>
        <v>0</v>
      </c>
      <c r="AB4" s="68">
        <f>SUM(AB3:AB3)</f>
        <v>0</v>
      </c>
      <c r="AC4" s="68">
        <f>SUM(AC3:AC3)</f>
        <v>0</v>
      </c>
      <c r="AD4" s="68">
        <f>SUM(AD3:AD3)</f>
        <v>0</v>
      </c>
      <c r="AE4" s="134"/>
      <c r="AF4" s="68"/>
      <c r="AG4" s="68"/>
      <c r="AH4" s="68"/>
      <c r="AI4" s="68"/>
      <c r="AJ4" s="72">
        <f>SUM(AJ3:AJ3)</f>
        <v>0</v>
      </c>
      <c r="AK4" s="72">
        <f>SUM(AK3:AK3)</f>
        <v>0</v>
      </c>
      <c r="AL4" s="72"/>
      <c r="AM4" s="68">
        <f>SUM(AM3:AM3)</f>
        <v>0</v>
      </c>
      <c r="AN4" s="68">
        <f>SUM(AN3:AN3)</f>
        <v>0</v>
      </c>
      <c r="AO4" s="68">
        <f>SUM(AO3:AO3)</f>
        <v>0</v>
      </c>
      <c r="AP4" s="68"/>
      <c r="AQ4" s="68">
        <f t="shared" ref="AQ4:BE4" si="3">SUM(AQ3:AQ3)</f>
        <v>0</v>
      </c>
      <c r="AR4" s="68">
        <f t="shared" si="3"/>
        <v>0</v>
      </c>
      <c r="AS4" s="68">
        <f t="shared" si="3"/>
        <v>0</v>
      </c>
      <c r="AT4" s="68">
        <f t="shared" si="3"/>
        <v>0</v>
      </c>
      <c r="AU4" s="68">
        <f t="shared" si="3"/>
        <v>0</v>
      </c>
      <c r="AV4" s="68">
        <f t="shared" si="3"/>
        <v>0</v>
      </c>
      <c r="AW4" s="68">
        <f t="shared" si="3"/>
        <v>0</v>
      </c>
      <c r="AX4" s="68">
        <f t="shared" si="3"/>
        <v>0</v>
      </c>
      <c r="AY4" s="68">
        <f t="shared" si="3"/>
        <v>0</v>
      </c>
      <c r="AZ4" s="68">
        <f t="shared" si="3"/>
        <v>0</v>
      </c>
      <c r="BA4" s="68">
        <f t="shared" si="3"/>
        <v>0</v>
      </c>
      <c r="BB4" s="68">
        <f t="shared" si="3"/>
        <v>0</v>
      </c>
      <c r="BC4" s="68">
        <f t="shared" si="3"/>
        <v>0</v>
      </c>
      <c r="BD4" s="68">
        <f t="shared" si="3"/>
        <v>0</v>
      </c>
      <c r="BE4" s="68">
        <f t="shared" si="3"/>
        <v>0</v>
      </c>
      <c r="BF4" s="68"/>
      <c r="BG4" s="68"/>
      <c r="BH4" s="68"/>
      <c r="BI4" s="68"/>
      <c r="BJ4" s="68"/>
    </row>
    <row r="6" spans="1:62">
      <c r="H6" s="137"/>
      <c r="I6" s="137"/>
      <c r="J6" s="137"/>
      <c r="K6" s="137"/>
      <c r="L6" s="137" t="s">
        <v>417</v>
      </c>
      <c r="M6" s="115"/>
      <c r="N6" s="115"/>
      <c r="O6" s="115"/>
      <c r="T6" s="178" t="s">
        <v>162</v>
      </c>
      <c r="AA6" s="2"/>
      <c r="AC6" s="115" t="s">
        <v>100</v>
      </c>
      <c r="AJ6" s="225" t="s">
        <v>101</v>
      </c>
    </row>
    <row r="7" spans="1:62">
      <c r="G7" s="3"/>
      <c r="H7" s="3"/>
      <c r="I7" s="3"/>
      <c r="J7" s="154" t="s">
        <v>155</v>
      </c>
      <c r="K7" s="117"/>
      <c r="M7" s="137" t="s">
        <v>417</v>
      </c>
      <c r="N7" s="3"/>
      <c r="O7" s="3"/>
      <c r="P7" s="3"/>
      <c r="Q7" s="154" t="s">
        <v>163</v>
      </c>
      <c r="T7" s="9"/>
    </row>
    <row r="8" spans="1:62">
      <c r="F8" s="116"/>
      <c r="G8" s="3"/>
      <c r="H8" s="3"/>
      <c r="I8" s="3"/>
      <c r="J8" s="117" t="s">
        <v>156</v>
      </c>
      <c r="K8" s="117"/>
      <c r="M8" s="3"/>
      <c r="N8" s="3"/>
      <c r="O8" s="3"/>
      <c r="P8" s="3"/>
      <c r="R8" s="117" t="s">
        <v>164</v>
      </c>
      <c r="T8" s="9"/>
    </row>
    <row r="9" spans="1:62">
      <c r="D9" s="8" t="s">
        <v>555</v>
      </c>
      <c r="E9" s="8"/>
      <c r="F9" s="8"/>
      <c r="J9" s="117"/>
      <c r="K9" s="154" t="s">
        <v>157</v>
      </c>
      <c r="N9" s="148" t="s">
        <v>429</v>
      </c>
      <c r="O9" s="148"/>
      <c r="T9" s="9"/>
    </row>
    <row r="10" spans="1:62">
      <c r="C10" s="3"/>
      <c r="D10" s="8" t="s">
        <v>532</v>
      </c>
      <c r="E10" s="8"/>
      <c r="F10" s="8"/>
      <c r="G10" s="8"/>
      <c r="K10" s="117" t="s">
        <v>158</v>
      </c>
      <c r="T10" s="9"/>
    </row>
    <row r="11" spans="1:62">
      <c r="C11" s="303"/>
      <c r="D11" s="8" t="s">
        <v>551</v>
      </c>
      <c r="E11" s="8"/>
      <c r="F11" s="8"/>
      <c r="G11" s="8"/>
      <c r="T11" s="9"/>
      <c r="V11" s="28"/>
      <c r="W11" s="28"/>
    </row>
    <row r="12" spans="1:62">
      <c r="C12" s="91"/>
      <c r="D12" s="8"/>
      <c r="E12" s="8"/>
      <c r="F12" s="8"/>
      <c r="G12" s="8"/>
      <c r="T12" s="9"/>
      <c r="V12" s="28"/>
      <c r="W12" s="28"/>
    </row>
    <row r="13" spans="1:62">
      <c r="C13" s="3"/>
      <c r="D13" s="8"/>
      <c r="E13" s="8"/>
      <c r="F13" s="8"/>
      <c r="G13" s="8"/>
      <c r="T13" s="9"/>
      <c r="V13" s="28"/>
      <c r="W13" s="28"/>
    </row>
    <row r="14" spans="1:62">
      <c r="C14" s="303"/>
      <c r="D14" s="8"/>
      <c r="E14" s="8"/>
      <c r="F14" s="8"/>
      <c r="G14" s="8"/>
      <c r="V14" s="28"/>
      <c r="W14" s="28"/>
    </row>
    <row r="15" spans="1:62">
      <c r="C15" s="131"/>
      <c r="D15" s="8"/>
      <c r="E15" s="8"/>
      <c r="F15" s="8"/>
      <c r="G15" s="8"/>
      <c r="V15" s="28"/>
      <c r="W15" s="28"/>
    </row>
    <row r="16" spans="1:62">
      <c r="C16" s="3"/>
      <c r="D16" s="8"/>
      <c r="E16" s="8"/>
      <c r="F16" s="8"/>
      <c r="G16" s="8"/>
      <c r="Q16" s="2"/>
      <c r="R16" s="2"/>
      <c r="S16" s="2"/>
      <c r="T16" s="2"/>
      <c r="V16" s="28"/>
      <c r="W16" s="28"/>
    </row>
    <row r="17" spans="3:23">
      <c r="C17" s="303"/>
      <c r="D17" s="8"/>
      <c r="E17" s="8"/>
      <c r="F17" s="8"/>
      <c r="G17" s="8"/>
      <c r="V17" s="28"/>
      <c r="W17" s="28"/>
    </row>
    <row r="18" spans="3:23">
      <c r="C18" s="91"/>
      <c r="D18" s="8"/>
      <c r="E18" s="8"/>
      <c r="F18" s="8"/>
      <c r="G18" s="8"/>
      <c r="H18" s="8"/>
      <c r="I18" s="8"/>
      <c r="J18" s="82"/>
      <c r="V18" s="28"/>
      <c r="W18" s="28"/>
    </row>
    <row r="19" spans="3:23">
      <c r="C19" s="3"/>
      <c r="D19" s="8"/>
      <c r="E19" s="8"/>
      <c r="F19" s="8"/>
      <c r="G19" s="8"/>
      <c r="H19" s="8"/>
      <c r="I19" s="8"/>
      <c r="J19" s="82"/>
      <c r="V19" s="28"/>
      <c r="W19" s="28"/>
    </row>
    <row r="20" spans="3:23">
      <c r="C20" s="91"/>
      <c r="D20" s="8"/>
      <c r="E20" s="8"/>
      <c r="F20" s="8"/>
      <c r="G20" s="8"/>
      <c r="H20" s="8"/>
      <c r="I20" s="8"/>
      <c r="J20" s="82"/>
      <c r="V20" s="28"/>
      <c r="W20" s="28"/>
    </row>
    <row r="21" spans="3:23">
      <c r="C21" s="91"/>
      <c r="D21" s="8"/>
      <c r="E21" s="8"/>
      <c r="F21" s="8"/>
      <c r="G21" s="8"/>
      <c r="H21" s="8"/>
      <c r="I21" s="8"/>
      <c r="J21" s="82"/>
      <c r="V21" s="28"/>
      <c r="W21" s="28"/>
    </row>
    <row r="22" spans="3:23">
      <c r="C22" s="91"/>
      <c r="D22" s="348"/>
      <c r="E22" s="8"/>
      <c r="F22" s="8"/>
      <c r="G22" s="8"/>
      <c r="H22" s="8"/>
      <c r="I22" s="8"/>
      <c r="J22" s="82"/>
      <c r="V22" s="28"/>
      <c r="W22" s="28"/>
    </row>
    <row r="23" spans="3:23">
      <c r="C23" s="91"/>
      <c r="D23" s="348"/>
      <c r="E23" s="8"/>
      <c r="F23" s="8"/>
      <c r="G23" s="8"/>
      <c r="H23" s="8"/>
      <c r="I23" s="8"/>
      <c r="J23" s="82"/>
      <c r="V23" s="28"/>
      <c r="W23" s="28"/>
    </row>
    <row r="24" spans="3:23">
      <c r="C24" s="3"/>
      <c r="D24" s="348"/>
      <c r="E24" s="8"/>
      <c r="F24" s="8"/>
      <c r="G24" s="8"/>
      <c r="H24" s="58"/>
      <c r="I24" s="8"/>
      <c r="J24" s="82"/>
    </row>
    <row r="25" spans="3:23">
      <c r="C25" s="3"/>
      <c r="D25" s="58"/>
      <c r="E25" s="8"/>
      <c r="F25" s="8"/>
      <c r="G25" s="8"/>
      <c r="H25" s="58"/>
      <c r="I25" s="8"/>
    </row>
    <row r="26" spans="3:23">
      <c r="C26" s="91"/>
      <c r="D26" s="58"/>
      <c r="E26" s="8"/>
      <c r="F26" s="8"/>
      <c r="G26" s="8"/>
      <c r="H26" s="58"/>
      <c r="I26" s="8"/>
    </row>
    <row r="27" spans="3:23">
      <c r="C27" s="91"/>
      <c r="D27" s="58"/>
      <c r="E27" s="8"/>
      <c r="F27" s="8"/>
      <c r="G27" s="8"/>
      <c r="H27" s="58"/>
    </row>
    <row r="28" spans="3:23">
      <c r="C28" s="91"/>
      <c r="D28" s="8"/>
      <c r="E28" s="8"/>
      <c r="F28" s="8"/>
      <c r="G28" s="8"/>
      <c r="H28" s="8"/>
    </row>
    <row r="29" spans="3:23">
      <c r="C29" s="91"/>
      <c r="E29" s="8"/>
      <c r="F29" s="8"/>
      <c r="G29" s="8"/>
    </row>
    <row r="30" spans="3:23">
      <c r="C30" s="91"/>
      <c r="E30" s="8"/>
      <c r="F30" s="8"/>
      <c r="G30" s="8"/>
    </row>
    <row r="31" spans="3:23">
      <c r="C31" s="91"/>
      <c r="E31" s="8"/>
      <c r="F31" s="8"/>
      <c r="G31" s="8"/>
    </row>
    <row r="32" spans="3:23">
      <c r="C32" s="91"/>
      <c r="E32" s="8"/>
      <c r="F32" s="8"/>
      <c r="G32" s="8"/>
    </row>
    <row r="33" spans="3:6">
      <c r="C33" s="91"/>
      <c r="E33" s="8"/>
      <c r="F33" s="8"/>
    </row>
    <row r="34" spans="3:6">
      <c r="C34" s="91"/>
      <c r="E34" s="8"/>
      <c r="F34" s="8"/>
    </row>
    <row r="35" spans="3:6">
      <c r="C35" s="91"/>
    </row>
    <row r="36" spans="3:6">
      <c r="C36" s="91"/>
    </row>
    <row r="37" spans="3:6">
      <c r="C37" s="91"/>
    </row>
    <row r="38" spans="3:6">
      <c r="C38" s="91"/>
    </row>
    <row r="39" spans="3:6">
      <c r="C39" s="91"/>
    </row>
    <row r="40" spans="3:6">
      <c r="C40" s="91"/>
    </row>
    <row r="41" spans="3:6">
      <c r="C41" s="91"/>
    </row>
    <row r="42" spans="3:6">
      <c r="C42" s="91"/>
    </row>
    <row r="43" spans="3:6">
      <c r="C43" s="91"/>
    </row>
    <row r="44" spans="3:6">
      <c r="C44" s="91"/>
    </row>
    <row r="45" spans="3:6">
      <c r="C45" s="91"/>
    </row>
    <row r="46" spans="3:6">
      <c r="C46" s="91"/>
    </row>
    <row r="47" spans="3:6">
      <c r="C47" s="91"/>
    </row>
    <row r="48" spans="3:6">
      <c r="C48" s="91"/>
    </row>
    <row r="49" spans="3:3">
      <c r="C49" s="91"/>
    </row>
    <row r="50" spans="3:3">
      <c r="C50" s="91"/>
    </row>
    <row r="51" spans="3:3">
      <c r="C51" s="91"/>
    </row>
    <row r="52" spans="3:3">
      <c r="C52" s="91"/>
    </row>
    <row r="53" spans="3:3">
      <c r="C53" s="91"/>
    </row>
    <row r="54" spans="3:3">
      <c r="C54" s="91"/>
    </row>
    <row r="55" spans="3:3">
      <c r="C55" s="91"/>
    </row>
    <row r="56" spans="3:3">
      <c r="C56" s="91"/>
    </row>
    <row r="57" spans="3:3">
      <c r="C57" s="91"/>
    </row>
    <row r="58" spans="3:3">
      <c r="C58" s="91"/>
    </row>
    <row r="59" spans="3:3">
      <c r="C59" s="91"/>
    </row>
    <row r="60" spans="3:3">
      <c r="C60" s="91"/>
    </row>
    <row r="61" spans="3:3">
      <c r="C61" s="91"/>
    </row>
    <row r="62" spans="3:3">
      <c r="C62" s="91"/>
    </row>
    <row r="63" spans="3:3">
      <c r="C63" s="91"/>
    </row>
    <row r="64" spans="3:3">
      <c r="C64" s="91"/>
    </row>
    <row r="65" spans="3:3">
      <c r="C65" s="91"/>
    </row>
    <row r="66" spans="3:3">
      <c r="C66" s="91"/>
    </row>
    <row r="67" spans="3:3">
      <c r="C67" s="91"/>
    </row>
    <row r="68" spans="3:3">
      <c r="C68" s="91"/>
    </row>
    <row r="69" spans="3:3">
      <c r="C69" s="91"/>
    </row>
    <row r="70" spans="3:3">
      <c r="C70" s="91"/>
    </row>
    <row r="71" spans="3:3">
      <c r="C71" s="91"/>
    </row>
    <row r="72" spans="3:3">
      <c r="C72" s="91"/>
    </row>
    <row r="73" spans="3:3">
      <c r="C73" s="91"/>
    </row>
    <row r="74" spans="3:3">
      <c r="C74" s="91"/>
    </row>
    <row r="75" spans="3:3">
      <c r="C75" s="91"/>
    </row>
    <row r="76" spans="3:3">
      <c r="C76" s="91"/>
    </row>
    <row r="77" spans="3:3">
      <c r="C77" s="91"/>
    </row>
    <row r="78" spans="3:3">
      <c r="C78" s="91"/>
    </row>
    <row r="79" spans="3:3">
      <c r="C79" s="91"/>
    </row>
    <row r="80" spans="3:3">
      <c r="C80" s="91"/>
    </row>
    <row r="81" spans="3:3">
      <c r="C81" s="91"/>
    </row>
    <row r="82" spans="3:3">
      <c r="C82" s="91"/>
    </row>
    <row r="83" spans="3:3">
      <c r="C83" s="91"/>
    </row>
    <row r="84" spans="3:3">
      <c r="C84" s="91"/>
    </row>
    <row r="85" spans="3:3">
      <c r="C85" s="91"/>
    </row>
    <row r="86" spans="3:3">
      <c r="C86" s="91"/>
    </row>
    <row r="87" spans="3:3">
      <c r="C87" s="91"/>
    </row>
    <row r="88" spans="3:3">
      <c r="C88" s="91"/>
    </row>
    <row r="89" spans="3:3">
      <c r="C89" s="91"/>
    </row>
    <row r="90" spans="3:3">
      <c r="C90" s="91"/>
    </row>
    <row r="91" spans="3:3">
      <c r="C91" s="91"/>
    </row>
    <row r="92" spans="3:3">
      <c r="C92" s="91"/>
    </row>
    <row r="93" spans="3:3">
      <c r="C93" s="91"/>
    </row>
    <row r="94" spans="3:3">
      <c r="C94" s="91"/>
    </row>
    <row r="95" spans="3:3">
      <c r="C95" s="91"/>
    </row>
    <row r="96" spans="3:3">
      <c r="C96" s="91"/>
    </row>
    <row r="97" spans="3:3">
      <c r="C97" s="91"/>
    </row>
    <row r="98" spans="3:3">
      <c r="C98" s="91"/>
    </row>
  </sheetData>
  <mergeCells count="15">
    <mergeCell ref="AN1:AW1"/>
    <mergeCell ref="AX1:BE1"/>
    <mergeCell ref="BF1:BJ1"/>
    <mergeCell ref="U1:AD1"/>
    <mergeCell ref="BI2:BJ2"/>
    <mergeCell ref="AV2:AW2"/>
    <mergeCell ref="A4:E4"/>
    <mergeCell ref="A1:E1"/>
    <mergeCell ref="AE1:AM1"/>
    <mergeCell ref="F1:R1"/>
    <mergeCell ref="S1:S2"/>
    <mergeCell ref="AC2:AD2"/>
    <mergeCell ref="AL2:AM2"/>
    <mergeCell ref="J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20"/>
  <sheetViews>
    <sheetView workbookViewId="0">
      <pane ySplit="2" topLeftCell="A3" activePane="bottomLeft" state="frozen"/>
      <selection pane="bottomLeft" activeCell="F11" sqref="F11"/>
    </sheetView>
  </sheetViews>
  <sheetFormatPr defaultRowHeight="12.75"/>
  <cols>
    <col min="1" max="1" width="10.5703125" style="390" bestFit="1" customWidth="1"/>
    <col min="2" max="2" width="10.5703125" style="390" customWidth="1"/>
    <col min="3" max="3" width="79.5703125" style="391" customWidth="1"/>
    <col min="4" max="4" width="7.42578125" style="385" customWidth="1"/>
    <col min="5" max="5" width="7.28515625" style="385" customWidth="1"/>
    <col min="6" max="6" width="9.42578125" style="392" bestFit="1" customWidth="1"/>
    <col min="7" max="7" width="7.42578125" style="392" customWidth="1"/>
    <col min="8" max="8" width="6.42578125" style="392" customWidth="1"/>
    <col min="9" max="9" width="6.140625" style="392" customWidth="1"/>
    <col min="10" max="10" width="9.28515625" style="392" customWidth="1"/>
    <col min="11" max="11" width="9.85546875" style="392" customWidth="1"/>
    <col min="12" max="12" width="8.85546875" style="392" customWidth="1"/>
    <col min="13" max="13" width="10.42578125" style="392" customWidth="1"/>
    <col min="14" max="14" width="3.85546875" style="392" customWidth="1"/>
    <col min="15" max="15" width="6" style="392" customWidth="1"/>
    <col min="16" max="16" width="11" style="392" customWidth="1"/>
    <col min="17" max="17" width="9.7109375" style="392" customWidth="1"/>
    <col min="18" max="18" width="9.5703125" style="392" customWidth="1"/>
    <col min="19" max="19" width="8.85546875" style="392" customWidth="1"/>
    <col min="20" max="20" width="10.42578125" style="392" customWidth="1"/>
    <col min="21" max="21" width="10.5703125" style="392" customWidth="1"/>
    <col min="22" max="22" width="12" style="392" customWidth="1"/>
    <col min="23" max="24" width="7.42578125" style="394" customWidth="1"/>
    <col min="25" max="25" width="11.42578125" style="394" bestFit="1" customWidth="1"/>
    <col min="26" max="26" width="29.85546875" style="394" customWidth="1"/>
    <col min="27" max="16384" width="9.140625" style="385"/>
  </cols>
  <sheetData>
    <row r="1" spans="1:26" s="378" customFormat="1" ht="15.75" customHeight="1">
      <c r="A1" s="584" t="s">
        <v>31</v>
      </c>
      <c r="B1" s="585"/>
      <c r="C1" s="585"/>
      <c r="D1" s="585"/>
      <c r="E1" s="586"/>
      <c r="F1" s="590" t="s">
        <v>167</v>
      </c>
      <c r="G1" s="591"/>
      <c r="H1" s="591"/>
      <c r="I1" s="591"/>
      <c r="J1" s="579" t="s">
        <v>161</v>
      </c>
      <c r="K1" s="579"/>
      <c r="L1" s="579"/>
      <c r="M1" s="579"/>
      <c r="N1" s="579"/>
      <c r="O1" s="579"/>
      <c r="P1" s="579"/>
      <c r="Q1" s="579"/>
      <c r="R1" s="579"/>
      <c r="S1" s="579"/>
      <c r="T1" s="579"/>
      <c r="U1" s="579"/>
      <c r="V1" s="579"/>
      <c r="W1" s="580" t="s">
        <v>29</v>
      </c>
      <c r="X1" s="581"/>
      <c r="Y1" s="581"/>
      <c r="Z1" s="581"/>
    </row>
    <row r="2" spans="1:26" s="378" customFormat="1" ht="39" thickBot="1">
      <c r="A2" s="379" t="s">
        <v>19</v>
      </c>
      <c r="B2" s="379"/>
      <c r="C2" s="380" t="s">
        <v>0</v>
      </c>
      <c r="D2" s="381" t="s">
        <v>11</v>
      </c>
      <c r="E2" s="382" t="s">
        <v>12</v>
      </c>
      <c r="F2" s="383" t="s">
        <v>418</v>
      </c>
      <c r="G2" s="592" t="s">
        <v>29</v>
      </c>
      <c r="H2" s="593"/>
      <c r="I2" s="594"/>
      <c r="J2" s="383" t="s">
        <v>89</v>
      </c>
      <c r="K2" s="381" t="s">
        <v>90</v>
      </c>
      <c r="L2" s="381" t="s">
        <v>92</v>
      </c>
      <c r="M2" s="381" t="s">
        <v>236</v>
      </c>
      <c r="N2" s="381"/>
      <c r="O2" s="381" t="s">
        <v>237</v>
      </c>
      <c r="P2" s="381" t="s">
        <v>524</v>
      </c>
      <c r="Q2" s="381" t="s">
        <v>36</v>
      </c>
      <c r="R2" s="381" t="s">
        <v>530</v>
      </c>
      <c r="S2" s="381"/>
      <c r="T2" s="381" t="s">
        <v>527</v>
      </c>
      <c r="U2" s="381" t="s">
        <v>526</v>
      </c>
      <c r="V2" s="381" t="s">
        <v>47</v>
      </c>
      <c r="W2" s="582"/>
      <c r="X2" s="583"/>
      <c r="Y2" s="583"/>
      <c r="Z2" s="583"/>
    </row>
    <row r="3" spans="1:26" s="384" customFormat="1">
      <c r="A3" s="435" t="str">
        <f>'1-συμβολαια'!A3</f>
        <v>1ο</v>
      </c>
      <c r="B3" s="436">
        <f>'1-συμβολαια'!B3</f>
        <v>37025</v>
      </c>
      <c r="C3" s="402" t="str">
        <f>'1-συμβολαια'!C3</f>
        <v>κληρονομιάς ΑΠΟΔΟΧΗ [από 1/2 στο 1/7 αγροτεμαχίου Λιμενάρια -'';;;????'' 11.307μ2</v>
      </c>
      <c r="D3" s="403" t="str">
        <f>'4-πολλυπρ'!D3</f>
        <v>;;;???</v>
      </c>
      <c r="E3" s="403" t="str">
        <f>'4-πολλυπρ'!I3</f>
        <v>;;;???</v>
      </c>
      <c r="F3" s="404">
        <f>2*2200</f>
        <v>4400</v>
      </c>
      <c r="G3" s="405" t="s">
        <v>168</v>
      </c>
      <c r="H3" s="405" t="s">
        <v>169</v>
      </c>
      <c r="I3" s="406"/>
      <c r="J3" s="404">
        <v>2000</v>
      </c>
      <c r="K3" s="404">
        <v>2000</v>
      </c>
      <c r="L3" s="404">
        <v>605</v>
      </c>
      <c r="M3" s="404">
        <v>5500</v>
      </c>
      <c r="N3" s="404"/>
      <c r="O3" s="404"/>
      <c r="P3" s="404"/>
      <c r="Q3" s="404"/>
      <c r="R3" s="404"/>
      <c r="S3" s="404"/>
      <c r="T3" s="404">
        <v>1500</v>
      </c>
      <c r="U3" s="404">
        <f>18*1100</f>
        <v>19800</v>
      </c>
      <c r="V3" s="404">
        <f t="shared" ref="V3" si="0">SUM(J3:U3)-L3</f>
        <v>30800</v>
      </c>
      <c r="W3" s="407"/>
      <c r="X3" s="407"/>
      <c r="Y3" s="408"/>
      <c r="Z3" s="409"/>
    </row>
    <row r="4" spans="1:26">
      <c r="A4" s="587" t="s">
        <v>35</v>
      </c>
      <c r="B4" s="588"/>
      <c r="C4" s="588"/>
      <c r="D4" s="588"/>
      <c r="E4" s="589"/>
      <c r="F4" s="386">
        <f>SUM(F3:F3)</f>
        <v>4400</v>
      </c>
      <c r="G4" s="387"/>
      <c r="H4" s="387"/>
      <c r="I4" s="387"/>
      <c r="J4" s="386">
        <f>SUM(J3:J3)</f>
        <v>2000</v>
      </c>
      <c r="K4" s="386">
        <f>SUM(K3:K3)</f>
        <v>2000</v>
      </c>
      <c r="L4" s="386">
        <f>SUM(L3:L3)</f>
        <v>605</v>
      </c>
      <c r="M4" s="386">
        <f>SUM(M3:M3)</f>
        <v>5500</v>
      </c>
      <c r="N4" s="386"/>
      <c r="O4" s="386">
        <f t="shared" ref="O4:W4" si="1">SUM(O3:O3)</f>
        <v>0</v>
      </c>
      <c r="P4" s="386">
        <f t="shared" si="1"/>
        <v>0</v>
      </c>
      <c r="Q4" s="386">
        <f t="shared" si="1"/>
        <v>0</v>
      </c>
      <c r="R4" s="386">
        <f t="shared" si="1"/>
        <v>0</v>
      </c>
      <c r="S4" s="386">
        <f t="shared" si="1"/>
        <v>0</v>
      </c>
      <c r="T4" s="386">
        <f t="shared" si="1"/>
        <v>1500</v>
      </c>
      <c r="U4" s="386">
        <f t="shared" si="1"/>
        <v>19800</v>
      </c>
      <c r="V4" s="386">
        <f t="shared" si="1"/>
        <v>30800</v>
      </c>
      <c r="W4" s="388">
        <f t="shared" si="1"/>
        <v>0</v>
      </c>
      <c r="X4" s="389"/>
      <c r="Y4" s="385"/>
      <c r="Z4" s="385"/>
    </row>
    <row r="6" spans="1:26" ht="15.75" customHeight="1">
      <c r="J6" s="393" t="s">
        <v>417</v>
      </c>
      <c r="M6" s="393" t="s">
        <v>419</v>
      </c>
      <c r="X6" s="395"/>
      <c r="Y6" s="396"/>
      <c r="Z6" s="395"/>
    </row>
    <row r="7" spans="1:26">
      <c r="G7" s="397" t="s">
        <v>165</v>
      </c>
      <c r="H7" s="398"/>
      <c r="I7" s="394"/>
      <c r="M7" s="399" t="s">
        <v>207</v>
      </c>
      <c r="X7" s="392"/>
    </row>
    <row r="8" spans="1:26">
      <c r="G8" s="394"/>
      <c r="H8" s="398" t="s">
        <v>166</v>
      </c>
      <c r="N8" s="400"/>
      <c r="W8" s="392"/>
      <c r="X8" s="392"/>
    </row>
    <row r="9" spans="1:26">
      <c r="D9" s="8"/>
      <c r="E9" s="8"/>
      <c r="O9" s="410" t="s">
        <v>208</v>
      </c>
      <c r="W9" s="392"/>
      <c r="X9" s="392"/>
    </row>
    <row r="10" spans="1:26">
      <c r="B10" s="8"/>
      <c r="C10" s="3"/>
      <c r="D10" s="3"/>
      <c r="E10" s="8"/>
      <c r="F10" s="8"/>
      <c r="G10" s="8"/>
      <c r="P10" s="401" t="s">
        <v>523</v>
      </c>
      <c r="W10" s="392"/>
      <c r="X10" s="392"/>
    </row>
    <row r="11" spans="1:26">
      <c r="B11" s="8"/>
      <c r="C11" s="303"/>
      <c r="D11" s="8"/>
      <c r="E11" s="8"/>
      <c r="F11" s="8" t="s">
        <v>555</v>
      </c>
      <c r="G11" s="8"/>
      <c r="Q11" s="401" t="s">
        <v>522</v>
      </c>
    </row>
    <row r="12" spans="1:26">
      <c r="B12" s="8"/>
      <c r="C12" s="91"/>
      <c r="D12" s="8"/>
      <c r="E12" s="8"/>
      <c r="F12" s="8" t="s">
        <v>532</v>
      </c>
      <c r="G12" s="8"/>
      <c r="R12" s="401" t="s">
        <v>529</v>
      </c>
    </row>
    <row r="13" spans="1:26">
      <c r="B13" s="8"/>
      <c r="C13" s="3"/>
      <c r="D13" s="8"/>
      <c r="E13" s="8"/>
      <c r="F13" s="8" t="s">
        <v>551</v>
      </c>
      <c r="G13" s="8"/>
      <c r="T13" s="392" t="s">
        <v>528</v>
      </c>
    </row>
    <row r="14" spans="1:26">
      <c r="B14" s="8"/>
      <c r="C14" s="303"/>
      <c r="D14" s="8"/>
      <c r="E14" s="8"/>
      <c r="F14" s="8"/>
      <c r="G14" s="8"/>
      <c r="U14" s="392" t="s">
        <v>525</v>
      </c>
    </row>
    <row r="15" spans="1:26">
      <c r="B15" s="8"/>
      <c r="C15" s="131"/>
      <c r="D15" s="8"/>
      <c r="E15" s="8"/>
      <c r="F15" s="8"/>
      <c r="G15" s="8"/>
    </row>
    <row r="16" spans="1:26">
      <c r="B16" s="8"/>
      <c r="C16" s="3"/>
      <c r="D16" s="8"/>
      <c r="E16" s="8"/>
      <c r="F16" s="8"/>
      <c r="G16" s="8"/>
    </row>
    <row r="17" spans="2:7">
      <c r="B17" s="8"/>
      <c r="C17" s="303"/>
      <c r="D17" s="8"/>
      <c r="E17" s="8"/>
      <c r="F17" s="8"/>
      <c r="G17" s="8"/>
    </row>
    <row r="18" spans="2:7">
      <c r="B18" s="8"/>
      <c r="C18" s="91"/>
      <c r="D18" s="8"/>
      <c r="E18" s="8"/>
      <c r="F18" s="8"/>
      <c r="G18" s="8"/>
    </row>
    <row r="19" spans="2:7">
      <c r="B19" s="8"/>
      <c r="C19" s="3"/>
      <c r="D19" s="8"/>
      <c r="E19" s="8"/>
      <c r="F19" s="8"/>
      <c r="G19" s="8"/>
    </row>
    <row r="20" spans="2:7">
      <c r="B20" s="8"/>
      <c r="C20" s="91"/>
      <c r="D20" s="8"/>
      <c r="E20" s="8"/>
      <c r="F20" s="8"/>
      <c r="G20" s="8"/>
    </row>
    <row r="21" spans="2:7">
      <c r="B21" s="8"/>
      <c r="C21" s="91"/>
      <c r="D21" s="8"/>
      <c r="E21" s="8"/>
      <c r="F21" s="8"/>
      <c r="G21" s="8"/>
    </row>
    <row r="22" spans="2:7">
      <c r="B22" s="8"/>
      <c r="C22" s="91"/>
      <c r="D22" s="348"/>
      <c r="E22" s="8"/>
      <c r="F22" s="8"/>
      <c r="G22" s="8"/>
    </row>
    <row r="23" spans="2:7">
      <c r="B23" s="8"/>
      <c r="C23" s="91"/>
      <c r="D23" s="348"/>
      <c r="E23" s="8"/>
      <c r="F23" s="8"/>
      <c r="G23" s="8"/>
    </row>
    <row r="24" spans="2:7">
      <c r="B24" s="8"/>
      <c r="C24" s="3"/>
      <c r="D24" s="348"/>
      <c r="E24" s="8"/>
      <c r="F24" s="8"/>
      <c r="G24" s="8"/>
    </row>
    <row r="25" spans="2:7">
      <c r="B25" s="8"/>
      <c r="C25" s="3"/>
      <c r="D25" s="58"/>
      <c r="E25" s="8"/>
      <c r="F25" s="8"/>
      <c r="G25" s="8"/>
    </row>
    <row r="26" spans="2:7">
      <c r="B26" s="8"/>
      <c r="C26" s="91"/>
      <c r="D26" s="58"/>
      <c r="E26" s="8"/>
      <c r="F26" s="8"/>
      <c r="G26" s="8"/>
    </row>
    <row r="27" spans="2:7">
      <c r="B27" s="8"/>
      <c r="C27" s="91"/>
      <c r="D27" s="58"/>
      <c r="E27" s="8"/>
      <c r="F27" s="8"/>
      <c r="G27" s="8"/>
    </row>
    <row r="28" spans="2:7">
      <c r="B28" s="8"/>
      <c r="C28" s="91"/>
      <c r="D28" s="8"/>
      <c r="E28" s="8"/>
      <c r="F28" s="8"/>
      <c r="G28" s="8"/>
    </row>
    <row r="29" spans="2:7">
      <c r="B29" s="8"/>
      <c r="C29" s="91"/>
      <c r="D29" s="3"/>
      <c r="E29" s="8"/>
      <c r="F29" s="8"/>
      <c r="G29" s="8"/>
    </row>
    <row r="30" spans="2:7">
      <c r="B30" s="8"/>
      <c r="C30" s="91"/>
      <c r="D30" s="3"/>
      <c r="E30" s="8"/>
      <c r="F30" s="8"/>
      <c r="G30" s="8"/>
    </row>
    <row r="31" spans="2:7">
      <c r="B31" s="8"/>
      <c r="C31" s="91"/>
      <c r="D31" s="3"/>
      <c r="E31" s="8"/>
      <c r="F31" s="8"/>
      <c r="G31" s="8"/>
    </row>
    <row r="32" spans="2:7">
      <c r="B32" s="8"/>
      <c r="C32" s="91"/>
      <c r="D32" s="3"/>
      <c r="E32" s="8"/>
      <c r="F32" s="8"/>
      <c r="G32" s="8"/>
    </row>
    <row r="33" spans="2:7">
      <c r="B33" s="8"/>
      <c r="C33" s="91"/>
      <c r="D33" s="3"/>
      <c r="E33" s="8"/>
      <c r="F33" s="8"/>
      <c r="G33" s="2"/>
    </row>
    <row r="34" spans="2:7">
      <c r="B34" s="8"/>
      <c r="C34" s="91"/>
      <c r="D34" s="3"/>
      <c r="E34" s="8"/>
      <c r="F34" s="8"/>
      <c r="G34" s="2"/>
    </row>
    <row r="35" spans="2:7">
      <c r="C35" s="3"/>
      <c r="D35" s="3"/>
      <c r="E35" s="3"/>
    </row>
    <row r="36" spans="2:7">
      <c r="C36" s="3"/>
    </row>
    <row r="37" spans="2:7">
      <c r="C37" s="3"/>
    </row>
    <row r="38" spans="2:7">
      <c r="C38" s="3"/>
    </row>
    <row r="39" spans="2:7">
      <c r="C39" s="3"/>
    </row>
    <row r="40" spans="2:7">
      <c r="C40" s="3"/>
    </row>
    <row r="41" spans="2:7">
      <c r="C41" s="3"/>
    </row>
    <row r="42" spans="2:7">
      <c r="C42" s="3"/>
    </row>
    <row r="43" spans="2:7">
      <c r="C43" s="3"/>
    </row>
    <row r="44" spans="2:7">
      <c r="C44" s="3"/>
    </row>
    <row r="45" spans="2:7">
      <c r="C45" s="3"/>
    </row>
    <row r="46" spans="2:7">
      <c r="C46" s="3"/>
    </row>
    <row r="47" spans="2:7">
      <c r="C47" s="91"/>
    </row>
    <row r="48" spans="2:7">
      <c r="C48" s="91"/>
    </row>
    <row r="49" spans="3:3">
      <c r="C49" s="3"/>
    </row>
    <row r="50" spans="3:3">
      <c r="C50" s="3"/>
    </row>
    <row r="51" spans="3:3">
      <c r="C51" s="3"/>
    </row>
    <row r="52" spans="3:3">
      <c r="C52" s="3"/>
    </row>
    <row r="53" spans="3:3">
      <c r="C53" s="3"/>
    </row>
    <row r="54" spans="3:3">
      <c r="C54" s="3"/>
    </row>
    <row r="55" spans="3:3">
      <c r="C55" s="3"/>
    </row>
    <row r="56" spans="3:3">
      <c r="C56" s="3"/>
    </row>
    <row r="57" spans="3:3">
      <c r="C57" s="3"/>
    </row>
    <row r="58" spans="3:3">
      <c r="C58" s="3"/>
    </row>
    <row r="59" spans="3:3">
      <c r="C59" s="3"/>
    </row>
    <row r="60" spans="3:3">
      <c r="C60" s="3"/>
    </row>
    <row r="61" spans="3:3">
      <c r="C61" s="3"/>
    </row>
    <row r="62" spans="3:3">
      <c r="C62" s="3"/>
    </row>
    <row r="63" spans="3:3">
      <c r="C63" s="3"/>
    </row>
    <row r="64" spans="3:3">
      <c r="C64" s="3"/>
    </row>
    <row r="65" spans="3:3">
      <c r="C65" s="3"/>
    </row>
    <row r="66" spans="3:3">
      <c r="C66" s="3"/>
    </row>
    <row r="67" spans="3:3">
      <c r="C67" s="3"/>
    </row>
    <row r="68" spans="3:3">
      <c r="C68" s="3"/>
    </row>
    <row r="69" spans="3:3">
      <c r="C69" s="3"/>
    </row>
    <row r="70" spans="3:3">
      <c r="C70" s="3"/>
    </row>
    <row r="71" spans="3:3">
      <c r="C71" s="3"/>
    </row>
    <row r="72" spans="3:3">
      <c r="C72" s="9"/>
    </row>
    <row r="73" spans="3:3">
      <c r="C73" s="303"/>
    </row>
    <row r="74" spans="3:3">
      <c r="C74" s="303"/>
    </row>
    <row r="75" spans="3:3">
      <c r="C75" s="303"/>
    </row>
    <row r="76" spans="3:3">
      <c r="C76" s="9"/>
    </row>
    <row r="77" spans="3:3">
      <c r="C77" s="303"/>
    </row>
    <row r="78" spans="3:3">
      <c r="C78" s="3"/>
    </row>
    <row r="79" spans="3:3">
      <c r="C79" s="3"/>
    </row>
    <row r="80" spans="3:3">
      <c r="C80" s="3"/>
    </row>
    <row r="81" spans="3:3">
      <c r="C81" s="3"/>
    </row>
    <row r="82" spans="3:3">
      <c r="C82" s="3"/>
    </row>
    <row r="83" spans="3:3">
      <c r="C83" s="3"/>
    </row>
    <row r="84" spans="3:3">
      <c r="C84" s="3"/>
    </row>
    <row r="85" spans="3:3">
      <c r="C85" s="3"/>
    </row>
    <row r="86" spans="3:3">
      <c r="C86" s="3"/>
    </row>
    <row r="87" spans="3:3">
      <c r="C87" s="3"/>
    </row>
    <row r="88" spans="3:3">
      <c r="C88" s="3"/>
    </row>
    <row r="89" spans="3:3">
      <c r="C89" s="3"/>
    </row>
    <row r="90" spans="3:3">
      <c r="C90" s="3"/>
    </row>
    <row r="91" spans="3:3">
      <c r="C91" s="3"/>
    </row>
    <row r="92" spans="3:3">
      <c r="C92" s="3"/>
    </row>
    <row r="93" spans="3:3">
      <c r="C93" s="3"/>
    </row>
    <row r="94" spans="3:3">
      <c r="C94" s="3"/>
    </row>
    <row r="95" spans="3:3">
      <c r="C95" s="3"/>
    </row>
    <row r="96" spans="3:3">
      <c r="C96" s="3"/>
    </row>
    <row r="97" spans="3:3">
      <c r="C97" s="3"/>
    </row>
    <row r="98" spans="3:3">
      <c r="C98" s="3"/>
    </row>
    <row r="99" spans="3:3">
      <c r="C99" s="3"/>
    </row>
    <row r="100" spans="3:3">
      <c r="C100" s="3"/>
    </row>
    <row r="101" spans="3:3">
      <c r="C101" s="3"/>
    </row>
    <row r="102" spans="3:3">
      <c r="C102" s="3"/>
    </row>
    <row r="103" spans="3:3">
      <c r="C103" s="3"/>
    </row>
    <row r="104" spans="3:3">
      <c r="C104" s="3"/>
    </row>
    <row r="105" spans="3:3">
      <c r="C105" s="3"/>
    </row>
    <row r="106" spans="3:3">
      <c r="C106" s="3"/>
    </row>
    <row r="107" spans="3:3">
      <c r="C107" s="3"/>
    </row>
    <row r="108" spans="3:3">
      <c r="C108" s="3"/>
    </row>
    <row r="109" spans="3:3">
      <c r="C109" s="3"/>
    </row>
    <row r="110" spans="3:3">
      <c r="C110" s="3"/>
    </row>
    <row r="111" spans="3:3">
      <c r="C111" s="3"/>
    </row>
    <row r="112" spans="3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  <row r="119" spans="3:3">
      <c r="C119" s="3"/>
    </row>
    <row r="120" spans="3:3">
      <c r="C120" s="3"/>
    </row>
  </sheetData>
  <mergeCells count="6">
    <mergeCell ref="J1:V1"/>
    <mergeCell ref="W1:Z2"/>
    <mergeCell ref="A1:E1"/>
    <mergeCell ref="A4:E4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28515625" style="8" bestFit="1" customWidth="1"/>
    <col min="2" max="2" width="65.42578125" style="3" bestFit="1" customWidth="1"/>
    <col min="3" max="3" width="11.140625" style="3" bestFit="1" customWidth="1"/>
    <col min="4" max="4" width="9" style="8" customWidth="1"/>
    <col min="5" max="5" width="10" style="3" customWidth="1"/>
    <col min="6" max="6" width="9.140625" style="3" customWidth="1"/>
    <col min="7" max="7" width="10.28515625" style="3" customWidth="1"/>
    <col min="8" max="12" width="9.140625" style="3" customWidth="1"/>
    <col min="13" max="13" width="9.85546875" style="8" customWidth="1"/>
    <col min="14" max="14" width="10.5703125" style="3" customWidth="1"/>
    <col min="15" max="21" width="9.140625" style="3" customWidth="1"/>
    <col min="22" max="22" width="13.140625" style="3" customWidth="1"/>
    <col min="23" max="23" width="9.85546875" style="3" customWidth="1"/>
    <col min="24" max="27" width="9.140625" style="3" customWidth="1"/>
    <col min="28" max="29" width="9.140625" style="3"/>
    <col min="30" max="30" width="5.28515625" style="3" customWidth="1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606" t="s">
        <v>327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08" t="s">
        <v>47</v>
      </c>
      <c r="AF1" s="610" t="s">
        <v>9</v>
      </c>
      <c r="AG1" s="612" t="s">
        <v>33</v>
      </c>
      <c r="AH1" s="595" t="s">
        <v>337</v>
      </c>
      <c r="AI1" s="597" t="s">
        <v>85</v>
      </c>
      <c r="AJ1" s="598"/>
      <c r="AK1" s="598"/>
      <c r="AL1" s="599"/>
    </row>
    <row r="2" spans="1:38" ht="12" thickBot="1">
      <c r="A2" s="374"/>
      <c r="B2" s="198" t="s">
        <v>336</v>
      </c>
      <c r="C2" s="198" t="s">
        <v>86</v>
      </c>
      <c r="D2" s="375" t="s">
        <v>328</v>
      </c>
      <c r="E2" s="173" t="s">
        <v>31</v>
      </c>
      <c r="F2" s="173" t="s">
        <v>329</v>
      </c>
      <c r="G2" s="173" t="s">
        <v>330</v>
      </c>
      <c r="H2" s="173" t="s">
        <v>331</v>
      </c>
      <c r="I2" s="173" t="s">
        <v>332</v>
      </c>
      <c r="J2" s="173" t="s">
        <v>333</v>
      </c>
      <c r="K2" s="567" t="s">
        <v>29</v>
      </c>
      <c r="L2" s="568"/>
      <c r="M2" s="450" t="s">
        <v>334</v>
      </c>
      <c r="N2" s="183" t="s">
        <v>31</v>
      </c>
      <c r="O2" s="183" t="s">
        <v>329</v>
      </c>
      <c r="P2" s="183" t="s">
        <v>330</v>
      </c>
      <c r="Q2" s="183" t="s">
        <v>331</v>
      </c>
      <c r="R2" s="183" t="s">
        <v>332</v>
      </c>
      <c r="S2" s="183" t="s">
        <v>333</v>
      </c>
      <c r="T2" s="569" t="s">
        <v>29</v>
      </c>
      <c r="U2" s="570"/>
      <c r="V2" s="173" t="s">
        <v>335</v>
      </c>
      <c r="W2" s="173" t="s">
        <v>31</v>
      </c>
      <c r="X2" s="173" t="s">
        <v>329</v>
      </c>
      <c r="Y2" s="173" t="s">
        <v>330</v>
      </c>
      <c r="Z2" s="173" t="s">
        <v>331</v>
      </c>
      <c r="AA2" s="173" t="s">
        <v>332</v>
      </c>
      <c r="AB2" s="173" t="s">
        <v>333</v>
      </c>
      <c r="AC2" s="567" t="s">
        <v>29</v>
      </c>
      <c r="AD2" s="568"/>
      <c r="AE2" s="609"/>
      <c r="AF2" s="611"/>
      <c r="AG2" s="613"/>
      <c r="AH2" s="596"/>
      <c r="AI2" s="600"/>
      <c r="AJ2" s="601"/>
      <c r="AK2" s="601"/>
      <c r="AL2" s="602"/>
    </row>
    <row r="3" spans="1:38" s="5" customFormat="1">
      <c r="A3" s="280" t="str">
        <f>'1-συμβολαια'!A3</f>
        <v>1ο</v>
      </c>
      <c r="B3" s="74" t="str">
        <f>'1-συμβολαια'!C3</f>
        <v>κληρονομιάς ΑΠΟΔΟΧΗ [από 1/2 στο 1/7 αγροτεμαχίου Λιμενάρια -'';;;????'' 11.307μ2</v>
      </c>
      <c r="C3" s="424">
        <f>'1-συμβολαια'!D3</f>
        <v>0</v>
      </c>
      <c r="D3" s="280"/>
      <c r="E3" s="74"/>
      <c r="F3" s="74"/>
      <c r="G3" s="74"/>
      <c r="H3" s="74"/>
      <c r="I3" s="74"/>
      <c r="J3" s="74"/>
      <c r="K3" s="74"/>
      <c r="L3" s="74"/>
      <c r="M3" s="280">
        <f t="shared" ref="M3" si="0">C3*0.65%</f>
        <v>0</v>
      </c>
      <c r="N3" s="74"/>
      <c r="O3" s="74"/>
      <c r="P3" s="74"/>
      <c r="Q3" s="74"/>
      <c r="R3" s="74"/>
      <c r="S3" s="74"/>
      <c r="T3" s="74"/>
      <c r="U3" s="74"/>
      <c r="V3" s="373">
        <f t="shared" ref="V3" si="1">C3*0.125%</f>
        <v>0</v>
      </c>
      <c r="W3" s="74"/>
      <c r="X3" s="74"/>
      <c r="Y3" s="74"/>
      <c r="Z3" s="74"/>
      <c r="AA3" s="74"/>
      <c r="AB3" s="74"/>
      <c r="AC3" s="74"/>
      <c r="AD3" s="74"/>
      <c r="AE3" s="276">
        <f t="shared" ref="AE3" si="2">D3+M3+V3</f>
        <v>0</v>
      </c>
      <c r="AF3" s="276"/>
      <c r="AG3" s="276">
        <f t="shared" ref="AG3" si="3">AE3-AF3</f>
        <v>0</v>
      </c>
      <c r="AH3" s="74"/>
      <c r="AI3" s="74"/>
      <c r="AJ3" s="74"/>
      <c r="AK3" s="74"/>
      <c r="AL3" s="74"/>
    </row>
    <row r="4" spans="1:38">
      <c r="A4" s="603" t="str">
        <f>'1-συμβολαια'!A4</f>
        <v>σύνολο</v>
      </c>
      <c r="B4" s="604"/>
      <c r="C4" s="605"/>
      <c r="D4" s="196">
        <f>SUM(D3:D3)</f>
        <v>0</v>
      </c>
      <c r="E4" s="197"/>
      <c r="F4" s="197"/>
      <c r="G4" s="197"/>
      <c r="H4" s="197"/>
      <c r="I4" s="197"/>
      <c r="J4" s="197"/>
      <c r="K4" s="197"/>
      <c r="L4" s="197"/>
      <c r="M4" s="196">
        <f>SUM(M3:M3)</f>
        <v>0</v>
      </c>
      <c r="N4" s="197"/>
      <c r="O4" s="197"/>
      <c r="P4" s="197"/>
      <c r="Q4" s="197"/>
      <c r="R4" s="197"/>
      <c r="S4" s="197"/>
      <c r="T4" s="197"/>
      <c r="U4" s="197"/>
      <c r="V4" s="302">
        <f>SUM(V3:V3)</f>
        <v>0</v>
      </c>
      <c r="W4" s="302"/>
      <c r="X4" s="302"/>
      <c r="Y4" s="302"/>
      <c r="Z4" s="302"/>
      <c r="AA4" s="302"/>
      <c r="AB4" s="302"/>
      <c r="AC4" s="302"/>
      <c r="AD4" s="302"/>
      <c r="AE4" s="196">
        <f>SUM(AE3:AE3)</f>
        <v>0</v>
      </c>
      <c r="AF4" s="196">
        <f>SUM(AF3:AF3)</f>
        <v>0</v>
      </c>
      <c r="AG4" s="196">
        <f>SUM(AG3:AG3)</f>
        <v>0</v>
      </c>
      <c r="AH4" s="197">
        <f>SUM(AH3:AH3)</f>
        <v>0</v>
      </c>
      <c r="AI4" s="197"/>
      <c r="AJ4" s="197"/>
      <c r="AK4" s="197"/>
      <c r="AL4" s="197"/>
    </row>
    <row r="6" spans="1:38">
      <c r="E6" s="2"/>
      <c r="F6" s="2"/>
      <c r="G6" s="2"/>
      <c r="H6" s="163" t="s">
        <v>338</v>
      </c>
      <c r="I6" s="2"/>
      <c r="J6" s="2"/>
      <c r="K6" s="2"/>
      <c r="L6" s="2"/>
      <c r="N6" s="2"/>
      <c r="O6" s="2"/>
      <c r="P6" s="2"/>
      <c r="Q6" s="163" t="s">
        <v>338</v>
      </c>
      <c r="R6" s="2"/>
      <c r="S6" s="2"/>
      <c r="T6" s="2"/>
      <c r="U6" s="2"/>
      <c r="V6" s="2"/>
      <c r="W6" s="2"/>
      <c r="X6" s="2"/>
      <c r="Y6" s="2"/>
      <c r="Z6" s="163" t="s">
        <v>338</v>
      </c>
      <c r="AA6" s="2"/>
      <c r="AB6" s="2"/>
      <c r="AC6" s="2"/>
      <c r="AD6" s="2"/>
    </row>
    <row r="7" spans="1:38">
      <c r="E7" s="2"/>
      <c r="F7" s="199" t="s">
        <v>339</v>
      </c>
      <c r="G7" s="199"/>
      <c r="H7" s="199"/>
      <c r="I7" s="199"/>
      <c r="J7" s="199"/>
      <c r="K7" s="199"/>
      <c r="L7" s="199"/>
      <c r="M7" s="199"/>
      <c r="N7" s="199"/>
      <c r="O7" s="199" t="s">
        <v>339</v>
      </c>
      <c r="P7" s="2"/>
      <c r="Q7" s="2"/>
      <c r="R7" s="2"/>
      <c r="S7" s="2"/>
      <c r="T7" s="2"/>
      <c r="U7" s="2"/>
      <c r="V7" s="2"/>
      <c r="W7" s="2"/>
      <c r="X7" s="199" t="s">
        <v>339</v>
      </c>
      <c r="Y7" s="2"/>
      <c r="Z7" s="2"/>
      <c r="AA7" s="2"/>
      <c r="AB7" s="2"/>
      <c r="AC7" s="2"/>
      <c r="AD7" s="2"/>
    </row>
    <row r="8" spans="1:38">
      <c r="E8" s="2"/>
      <c r="F8" s="2"/>
      <c r="G8" s="2"/>
      <c r="H8" s="2"/>
      <c r="I8" s="4"/>
      <c r="J8" s="167" t="s">
        <v>340</v>
      </c>
      <c r="K8" s="163"/>
      <c r="L8" s="2"/>
      <c r="N8" s="2"/>
      <c r="O8" s="2"/>
      <c r="P8" s="2"/>
      <c r="Q8" s="4"/>
      <c r="R8" s="167" t="s">
        <v>341</v>
      </c>
      <c r="S8" s="167"/>
      <c r="T8" s="167"/>
      <c r="U8" s="167"/>
      <c r="V8" s="4"/>
      <c r="W8" s="4"/>
      <c r="X8" s="4"/>
      <c r="Y8" s="4"/>
      <c r="Z8" s="4"/>
      <c r="AA8" s="167" t="s">
        <v>341</v>
      </c>
      <c r="AB8" s="167"/>
      <c r="AC8" s="167"/>
      <c r="AD8" s="163"/>
    </row>
    <row r="9" spans="1:38">
      <c r="E9" s="2"/>
      <c r="F9" s="2"/>
      <c r="G9" s="8"/>
      <c r="H9" s="2"/>
      <c r="I9" s="167" t="s">
        <v>341</v>
      </c>
      <c r="J9" s="4"/>
      <c r="K9" s="2"/>
      <c r="L9" s="2"/>
      <c r="N9" s="2"/>
      <c r="O9" s="2"/>
      <c r="P9" s="2"/>
      <c r="Q9" s="4"/>
      <c r="R9" s="4"/>
      <c r="S9" s="167" t="s">
        <v>340</v>
      </c>
      <c r="T9" s="167"/>
      <c r="U9" s="4"/>
      <c r="V9" s="4"/>
      <c r="W9" s="4"/>
      <c r="X9" s="4"/>
      <c r="Y9" s="4"/>
      <c r="Z9" s="4"/>
      <c r="AA9" s="4"/>
      <c r="AB9" s="167" t="s">
        <v>340</v>
      </c>
      <c r="AC9" s="167"/>
      <c r="AD9" s="2"/>
    </row>
    <row r="10" spans="1:38">
      <c r="E10" s="2"/>
      <c r="F10" s="2"/>
      <c r="G10" s="8"/>
      <c r="H10" s="2"/>
      <c r="I10" s="4"/>
      <c r="J10" s="4"/>
      <c r="K10" s="2"/>
      <c r="L10" s="2"/>
      <c r="N10" s="2"/>
      <c r="O10" s="2"/>
      <c r="P10" s="2"/>
      <c r="Q10" s="4"/>
      <c r="R10" s="4"/>
      <c r="S10" s="4"/>
      <c r="T10" s="4"/>
      <c r="U10" s="4"/>
      <c r="V10" s="2"/>
      <c r="W10" s="4"/>
      <c r="X10" s="4"/>
      <c r="Y10" s="4"/>
      <c r="Z10" s="4"/>
      <c r="AA10" s="4"/>
      <c r="AB10" s="4"/>
      <c r="AC10" s="4"/>
      <c r="AD10" s="2"/>
    </row>
    <row r="11" spans="1:38">
      <c r="E11" s="200" t="s">
        <v>342</v>
      </c>
      <c r="F11" s="2"/>
      <c r="G11" s="2"/>
      <c r="H11" s="2"/>
      <c r="I11" s="2"/>
      <c r="J11" s="2"/>
      <c r="K11" s="2"/>
      <c r="L11" s="2"/>
      <c r="N11" s="2"/>
      <c r="O11" s="2"/>
      <c r="P11" s="2"/>
      <c r="Q11" s="201" t="s">
        <v>343</v>
      </c>
      <c r="R11" s="2"/>
      <c r="S11" s="2"/>
      <c r="T11" s="2"/>
      <c r="U11" s="2"/>
      <c r="V11" s="2"/>
      <c r="W11" s="2"/>
      <c r="X11" s="2"/>
      <c r="Y11" s="2"/>
      <c r="Z11" s="202" t="s">
        <v>344</v>
      </c>
      <c r="AA11" s="2"/>
      <c r="AB11" s="2"/>
      <c r="AC11" s="2"/>
      <c r="AD11" s="2"/>
    </row>
    <row r="12" spans="1:38">
      <c r="E12" s="203" t="s">
        <v>345</v>
      </c>
      <c r="F12" s="2"/>
      <c r="G12" s="2"/>
      <c r="H12" s="2"/>
      <c r="I12" s="2"/>
      <c r="J12" s="2"/>
      <c r="K12" s="2"/>
      <c r="L12" s="2"/>
      <c r="N12" s="2"/>
      <c r="O12" s="163"/>
      <c r="P12" s="163"/>
      <c r="Q12" s="163"/>
      <c r="R12" s="163"/>
      <c r="S12" s="204" t="s">
        <v>346</v>
      </c>
      <c r="T12" s="163"/>
      <c r="U12" s="163"/>
      <c r="V12" s="163"/>
      <c r="W12" s="2"/>
      <c r="X12" s="2"/>
      <c r="Y12" s="2"/>
      <c r="Z12" s="2"/>
      <c r="AA12" s="205" t="s">
        <v>347</v>
      </c>
      <c r="AB12" s="2"/>
      <c r="AC12" s="2"/>
      <c r="AD12" s="2"/>
      <c r="AG12" s="2"/>
    </row>
    <row r="13" spans="1:38">
      <c r="E13" s="2"/>
      <c r="F13" s="203" t="s">
        <v>348</v>
      </c>
      <c r="G13" s="2"/>
      <c r="H13" s="2"/>
      <c r="I13" s="2"/>
      <c r="J13" s="2"/>
      <c r="K13" s="2"/>
      <c r="L13" s="2"/>
      <c r="N13" s="2"/>
      <c r="O13" s="2"/>
      <c r="P13" s="2"/>
      <c r="Q13" s="2"/>
      <c r="R13" s="2"/>
      <c r="S13" s="206" t="s">
        <v>349</v>
      </c>
      <c r="T13" s="2"/>
      <c r="U13" s="2"/>
      <c r="V13" s="2"/>
      <c r="W13" s="2"/>
      <c r="X13" s="2"/>
      <c r="Y13" s="2"/>
      <c r="Z13" s="2"/>
      <c r="AA13" s="2"/>
      <c r="AB13" s="206" t="s">
        <v>349</v>
      </c>
      <c r="AC13" s="2"/>
      <c r="AD13" s="2"/>
    </row>
    <row r="14" spans="1:38">
      <c r="E14" s="2"/>
      <c r="F14" s="2"/>
      <c r="G14" s="2"/>
      <c r="H14" s="2"/>
      <c r="I14" s="2"/>
      <c r="J14" s="2"/>
      <c r="K14" s="2"/>
      <c r="L14" s="2"/>
      <c r="N14" s="2"/>
      <c r="O14" s="2"/>
      <c r="P14" s="163"/>
      <c r="Q14" s="163"/>
      <c r="R14" s="163"/>
      <c r="S14" s="163"/>
      <c r="T14" s="163"/>
      <c r="U14" s="163"/>
      <c r="V14" s="163"/>
      <c r="W14" s="163"/>
      <c r="X14" s="163"/>
      <c r="Y14" s="2"/>
      <c r="Z14" s="2"/>
      <c r="AA14" s="2"/>
      <c r="AB14" s="204" t="s">
        <v>346</v>
      </c>
      <c r="AC14" s="2"/>
      <c r="AD14" s="2"/>
    </row>
    <row r="15" spans="1:38">
      <c r="E15" s="2"/>
      <c r="F15" s="2"/>
      <c r="G15" s="2"/>
      <c r="H15" s="2"/>
      <c r="I15" s="2"/>
      <c r="J15" s="2"/>
      <c r="K15" s="2"/>
      <c r="L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9" spans="2:9">
      <c r="B19" s="303"/>
      <c r="F19" s="8"/>
      <c r="G19" s="8"/>
      <c r="H19" s="8"/>
      <c r="I19" s="8"/>
    </row>
    <row r="20" spans="2:9">
      <c r="F20" s="8"/>
      <c r="G20" s="8"/>
      <c r="H20" s="8"/>
      <c r="I20" s="8"/>
    </row>
    <row r="21" spans="2:9">
      <c r="F21" s="8"/>
      <c r="G21" s="8"/>
      <c r="H21" s="8"/>
      <c r="I21" s="8"/>
    </row>
    <row r="22" spans="2:9">
      <c r="F22" s="8"/>
      <c r="G22" s="8"/>
      <c r="H22" s="8"/>
      <c r="I22" s="8"/>
    </row>
    <row r="23" spans="2:9">
      <c r="F23" s="8"/>
      <c r="G23" s="8"/>
      <c r="H23" s="8"/>
      <c r="I23" s="8"/>
    </row>
    <row r="24" spans="2:9">
      <c r="F24" s="8"/>
      <c r="G24" s="8"/>
      <c r="H24" s="8"/>
      <c r="I24" s="8"/>
    </row>
    <row r="25" spans="2:9">
      <c r="B25" s="303"/>
      <c r="F25" s="58"/>
      <c r="G25" s="58"/>
      <c r="H25" s="8"/>
      <c r="I25" s="8"/>
    </row>
    <row r="26" spans="2:9">
      <c r="F26" s="58"/>
      <c r="G26" s="58"/>
      <c r="H26" s="8"/>
      <c r="I26" s="8"/>
    </row>
    <row r="27" spans="2:9">
      <c r="F27" s="58"/>
      <c r="G27" s="58"/>
      <c r="H27" s="8"/>
      <c r="I27" s="8"/>
    </row>
    <row r="28" spans="2:9">
      <c r="F28" s="58"/>
      <c r="G28" s="58"/>
      <c r="H28" s="8"/>
      <c r="I28" s="2"/>
    </row>
    <row r="29" spans="2:9">
      <c r="F29" s="8"/>
      <c r="G29" s="8"/>
      <c r="H29" s="8"/>
      <c r="I29" s="2"/>
    </row>
  </sheetData>
  <mergeCells count="10">
    <mergeCell ref="A4:C4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2026-02-04T17:36:31Z</dcterms:modified>
</cp:coreProperties>
</file>