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7" sheetId="1" r:id="rId1"/>
    <sheet name="219γ5" sheetId="14" r:id="rId2"/>
    <sheet name="219γ6" sheetId="11" r:id="rId3"/>
    <sheet name="219δ1" sheetId="17" r:id="rId4"/>
    <sheet name="219δ2" sheetId="15" r:id="rId5"/>
  </sheets>
  <calcPr calcId="125725"/>
</workbook>
</file>

<file path=xl/calcChain.xml><?xml version="1.0" encoding="utf-8"?>
<calcChain xmlns="http://schemas.openxmlformats.org/spreadsheetml/2006/main">
  <c r="N21" i="1"/>
  <c r="O21"/>
  <c r="M21"/>
  <c r="AO21" i="11"/>
  <c r="AQ20"/>
  <c r="AO20"/>
  <c r="AQ19"/>
  <c r="AO19"/>
  <c r="AQ18"/>
  <c r="AO18"/>
  <c r="AO17"/>
  <c r="AO16"/>
  <c r="AO15"/>
  <c r="AQ14" s="1"/>
  <c r="AO14"/>
  <c r="AO13"/>
  <c r="AQ13" s="1"/>
  <c r="AQ12"/>
  <c r="AO12"/>
  <c r="AQ11"/>
  <c r="AO11"/>
  <c r="AF7" i="17"/>
  <c r="AC12" i="15"/>
  <c r="AC11"/>
  <c r="AC10"/>
  <c r="AC9"/>
  <c r="AC8"/>
  <c r="AC7"/>
  <c r="AH12" i="14"/>
  <c r="AH11"/>
  <c r="AH10"/>
  <c r="AJ9" s="1"/>
  <c r="AH9"/>
  <c r="AH8"/>
  <c r="AH7"/>
  <c r="AJ6" s="1"/>
  <c r="AK6" s="1"/>
  <c r="AH6"/>
  <c r="E23" i="1"/>
  <c r="I21"/>
  <c r="H21"/>
  <c r="G21"/>
  <c r="AR11" i="11" l="1"/>
  <c r="AE7" i="15"/>
  <c r="D21" i="1"/>
</calcChain>
</file>

<file path=xl/sharedStrings.xml><?xml version="1.0" encoding="utf-8"?>
<sst xmlns="http://schemas.openxmlformats.org/spreadsheetml/2006/main" count="353" uniqueCount="116">
  <si>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</si>
  <si>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</si>
  <si>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</si>
  <si>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</si>
  <si>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</si>
  <si>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</si>
  <si>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</si>
  <si>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</si>
  <si>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</si>
  <si>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</si>
  <si>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</si>
  <si>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</si>
  <si>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</si>
  <si>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</si>
  <si>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</si>
  <si>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έπρεπε να χρεώσει</t>
  </si>
  <si>
    <t>χρέωσε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</si>
  <si>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</si>
  <si>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</si>
  <si>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</si>
  <si>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</si>
  <si>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</si>
  <si>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</si>
  <si>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</si>
  <si>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</si>
  <si>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</si>
  <si>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</si>
  <si>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</si>
  <si>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</si>
  <si>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</si>
  <si>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</si>
  <si>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</si>
  <si>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</si>
  <si>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</si>
  <si>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</si>
  <si>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</si>
  <si>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</si>
  <si>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</si>
  <si>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</si>
  <si>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</si>
  <si>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ΑΝ όχι σε καθεστώς ΤΟΓΚΑΣ</t>
  </si>
  <si>
    <t>υποχρεωτικά</t>
  </si>
  <si>
    <t>ποσό πράξης ΒΑΣΕΙ zηλ</t>
  </si>
  <si>
    <t>κ-15 ελέγχου ΤΑΝ</t>
  </si>
  <si>
    <t>κ-17 ελέγχου ΤΑΝ</t>
  </si>
  <si>
    <t>σύνολον διαφυγόντων κ-15-17</t>
  </si>
  <si>
    <t>δαιφυγών ΦΠΑ</t>
  </si>
  <si>
    <t>διαφυγώντα κ-15-17</t>
  </si>
  <si>
    <t>κ-18 ελέγχου ΤΑΝ</t>
  </si>
  <si>
    <t>κ-18 βάσει  zηλ</t>
  </si>
  <si>
    <t>φόρος εισοδήματος</t>
  </si>
  <si>
    <t>πληρεξούσιο</t>
  </si>
  <si>
    <t>ποσό πράξης</t>
  </si>
  <si>
    <t>ΜΗ χρεωθέν ΦΠΑ</t>
  </si>
  <si>
    <t>219δ2</t>
  </si>
  <si>
    <t>219γ6</t>
  </si>
  <si>
    <t>καθεστώς ΤΟΓΚΑΣ</t>
  </si>
  <si>
    <t>διαφυγόντα ταμεία &amp; χαρτόσημα</t>
  </si>
  <si>
    <t>διαφυγόντα κ15-ταμεία-ΦΠΑ</t>
  </si>
  <si>
    <t>ΔΕΝ έχω</t>
  </si>
  <si>
    <t>219γ5</t>
  </si>
  <si>
    <t>μεταγραφή</t>
  </si>
  <si>
    <t>κ-15-17</t>
  </si>
  <si>
    <t>ζημία</t>
  </si>
  <si>
    <t>καθεστώς</t>
  </si>
  <si>
    <t>καθεστώς πληρωμής κ-15-17 από ΑΓΑΠΕ</t>
  </si>
  <si>
    <t>αγοραπωλησία</t>
  </si>
  <si>
    <t>αγοραπωλησία τίμημα = Δ.Ο.Υ. =</t>
  </si>
  <si>
    <t>sos</t>
  </si>
  <si>
    <t>καθεστώς πληρωμής από ΑΓΑΠΕ</t>
  </si>
  <si>
    <t>δωρεά</t>
  </si>
  <si>
    <t>ΤΟΓΚΑ</t>
  </si>
  <si>
    <t>ΔΕΝ</t>
  </si>
  <si>
    <t>εξισορρόπηση διαφοράς διανεμομένων μεριδίων</t>
  </si>
  <si>
    <t>κληρονομιάς ΑΠΟΔΟΧΗ</t>
  </si>
  <si>
    <t>διαθήκη</t>
  </si>
  <si>
    <t>219-158</t>
  </si>
  <si>
    <t>Λιμενάρια</t>
  </si>
  <si>
    <t>χρησικτησία αγροτεμαχίων {εκτός 1-2} = 1998 πατρός ΚΛΗΡΟΝΟΜΙΑ άτυπος [= 842.977δρχ</t>
  </si>
  <si>
    <t>ΑΝ όχι σε καθεστώς ΤΟΓΚΑΣ  , απαίτηση = 17.095€ {υποχρεωτικά = 10.553 &amp; ηθικώς πρέπει = 6.541€}</t>
  </si>
  <si>
    <t>χρησικτησία οικοπέδων = 1998 πατρός ΚΛΗΡΟΝΟΜΙΑ άτυπος [= 896.942δρχ</t>
  </si>
  <si>
    <t xml:space="preserve">κληρονομιάς ΑΠΟΔΟΧΗ </t>
  </si>
  <si>
    <t>χρησικτησία αγροτεμαχίου = 1926 πατρός ΚΛΗΡΟΝΟΜΙΑ</t>
  </si>
  <si>
    <t>ΑΝ όχι σε καθεστώς ΤΟΓΚΑΣ  , απαίτηση = 10.854€ {υποχρεωτικά = 7.557 &amp; ηθικώς πρέπει = 3.298€}</t>
  </si>
  <si>
    <t>διανομή [2/8 πατέρα &amp; από 3/8 κόρες</t>
  </si>
  <si>
    <t>αν ΌΧΙ σε καθεστώς ΤΟΓΚΑΣ απαίτηση = 8.162€ {''υποχρεωτικά'' = 4.853 &amp; ''ηθικώς πρέπει'' = 3309€</t>
  </si>
  <si>
    <t>αν ΌΧΙ σε καθεστώς ΤΟΓΚΑΣ απαίτηση = 408€ {''υποχρεωτικά'' = 260 &amp; ''ηθικώς πρέπει'' = 148€</t>
  </si>
  <si>
    <t>αν ΌΧΙ σε καθεστώς ΤΟΓΚΑΣ απαίτηση = 403€ {''υποχρεωτικά'' = 232 &amp; ''ηθικώς πρέπει'' = 171€</t>
  </si>
  <si>
    <t>αν ΌΧΙ σε καθεστώς ΤΟΓΚΑΣ απαίτηση = 237€ {''υποχρεωτικά'' = 138 &amp; ''ηθικώς πρέπει'' = 98€</t>
  </si>
  <si>
    <t>αν ΌΧΙ σε καθεστώς ΤΟΓΚΑΣ απαίτηση = 349€ {''υποχρεωτικά'' = 223 &amp; ''ηθικώς πρέπει'' = 125€</t>
  </si>
  <si>
    <t>αν ΌΧΙ σε καθεστώς ΤΟΓΚΑΣ απαίτηση = 239€ {''υποχρεωτικά'' = 165 &amp; ''ηθικώς πρέπει'' =  75€</t>
  </si>
  <si>
    <t>αν ΌΧΙ σε καθεστώς ΤΟΓΚΑΣ απαίτηση = 3.034€ {''υποχρεωτικά'' = 2.021€ &amp; ''ηθικώς πρέπει'' = 1.012€</t>
  </si>
  <si>
    <t>γονική [= 1.015.740δρχ</t>
  </si>
  <si>
    <t>γονική</t>
  </si>
  <si>
    <t>αν ΌΧΙ σε καθεστώς ΤΟΓΚΑΣ απαίτηση = 4.425€ [''υποχρεωτικά'' = 2.618€ &amp; ''ηθικώς πρέπει'' = 1.8082.068€</t>
  </si>
  <si>
    <t>δωρεά [= 1.523.610δρχ</t>
  </si>
  <si>
    <t>αν ΌΧΙ σε καθεστώς ΤΟΓΚΑΣ απαίτηση = 4.405€ [''υποχρεωτικά'' = 2.711€ &amp; ''ηθικώς πρέπει'' = 1.694€</t>
  </si>
  <si>
    <t>δωρεα [= 2.985.569δρχ</t>
  </si>
  <si>
    <t>δωρεα</t>
  </si>
  <si>
    <t>αν ΌΧΙ σε καθεστώς ΤΟΓΚΑΣ απαίτηση = 6.339€ [''υποχρεωτικά'' = 4.270€ &amp; ''ηθικώς πρέπει'' = 2.069€</t>
  </si>
  <si>
    <t>δωρεά [ = 408.813δρχ</t>
  </si>
  <si>
    <t>χρησικτησία αγροτεμαχίου = 19?? ΑΝΑΔΑΣΜΟΣ [ = 66.666δρχ</t>
  </si>
  <si>
    <t>αν ΌΧΙ σε καθεστώς ΤΟΓΚΑΣ απαίτηση = 10.535€ [''υποχρεωτικά'' = 6.543€ &amp; ''ηθικώς πρέπει'' = 3.992€</t>
  </si>
  <si>
    <t>διανομή [στον 5' = 6,66% &amp; οι 4 από 3,33% [= 408.813δρχ</t>
  </si>
  <si>
    <t>εξισορρόπηση διαφοράς διανεμομένων μεριδίων [= 6.666δρχ</t>
  </si>
  <si>
    <t>δωρεά [= 291.638δρχ</t>
  </si>
  <si>
    <t>αν ΌΧΙ σε καθεστώς ΤΟΓΚΑΣ απαίτηση = 3.426€ [''υποχρεωτικά'' = 2.156€ &amp; ''ηθικώς πρέπει'' = 1.270€</t>
  </si>
  <si>
    <t>αν ΌΧΙ σε καθεστώς ΤΟΓΚΑΣ  , απαίτηση  = 3.453€ {υποχρεωτικά = 2.598€ &amp; ηθικώς πρέπει = 855€}</t>
  </si>
  <si>
    <t>αν ΌΧΙ σε καθεστώς ΤΟΓΚΑΣ  , απαίτηση  = 5.835€ {υποχρεωτικά = 3.527€ &amp; ηθικώς πρέπει = 2.308€}</t>
  </si>
  <si>
    <t>χρησικτησία αγροτεμαχίου 2' [1/2=49,72μ2] = 1981 μητρός ΔΩΡΕΑ άτυπος</t>
  </si>
  <si>
    <t>219δ1</t>
  </si>
  <si>
    <t>;;;???</t>
  </si>
  <si>
    <t>219-158 = ;;;???</t>
  </si>
  <si>
    <t>από ;;;??? , η κόρη μαζί ΜΕ 4 ακόμα</t>
  </si>
  <si>
    <t>219-158 &amp; κόρες ΠΡΟΣ ;;;???</t>
  </si>
  <si>
    <t>λογαριασμός κ. Κύρου  {δωρεά 1,5εκΔρχ = 1/1/1997 έως 21/8/98} = 59.772δρχ {= 175,41€}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</si>
</sst>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00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rgb="FFFF0000"/>
      <name val="Arial"/>
      <family val="2"/>
      <charset val="161"/>
    </font>
    <font>
      <u/>
      <sz val="8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8">
    <xf numFmtId="0" fontId="0" fillId="0" borderId="0" xfId="0"/>
    <xf numFmtId="0" fontId="3" fillId="0" borderId="0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64" fontId="5" fillId="5" borderId="2" xfId="1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/>
    <xf numFmtId="0" fontId="11" fillId="0" borderId="0" xfId="0" applyFont="1"/>
    <xf numFmtId="14" fontId="12" fillId="0" borderId="0" xfId="2" applyNumberFormat="1" applyFont="1"/>
    <xf numFmtId="0" fontId="4" fillId="3" borderId="2" xfId="0" applyFont="1" applyFill="1" applyBorder="1" applyAlignment="1">
      <alignment horizontal="center" wrapText="1"/>
    </xf>
    <xf numFmtId="164" fontId="10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15" fillId="0" borderId="0" xfId="0" applyNumberFormat="1" applyFont="1"/>
    <xf numFmtId="0" fontId="3" fillId="0" borderId="0" xfId="0" applyFont="1"/>
    <xf numFmtId="164" fontId="0" fillId="0" borderId="0" xfId="1" applyNumberFormat="1" applyFont="1" applyAlignment="1">
      <alignment horizontal="left"/>
    </xf>
    <xf numFmtId="0" fontId="0" fillId="0" borderId="0" xfId="0" applyFill="1"/>
    <xf numFmtId="0" fontId="2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14" fontId="0" fillId="0" borderId="0" xfId="1" applyNumberFormat="1" applyFont="1" applyFill="1"/>
    <xf numFmtId="164" fontId="11" fillId="0" borderId="0" xfId="1" applyNumberFormat="1" applyFont="1"/>
    <xf numFmtId="14" fontId="17" fillId="0" borderId="0" xfId="0" applyNumberFormat="1" applyFont="1" applyFill="1"/>
    <xf numFmtId="14" fontId="13" fillId="0" borderId="0" xfId="0" applyNumberFormat="1" applyFont="1" applyFill="1" applyAlignment="1">
      <alignment horizontal="center"/>
    </xf>
    <xf numFmtId="14" fontId="18" fillId="0" borderId="0" xfId="2" applyNumberFormat="1" applyFont="1" applyFill="1" applyBorder="1"/>
    <xf numFmtId="164" fontId="18" fillId="0" borderId="0" xfId="2" applyNumberFormat="1" applyFont="1" applyFill="1" applyBorder="1"/>
    <xf numFmtId="14" fontId="16" fillId="0" borderId="0" xfId="0" applyNumberFormat="1" applyFont="1" applyFill="1"/>
    <xf numFmtId="14" fontId="0" fillId="0" borderId="0" xfId="1" applyNumberFormat="1" applyFont="1" applyFill="1" applyAlignment="1"/>
    <xf numFmtId="14" fontId="17" fillId="7" borderId="0" xfId="0" applyNumberFormat="1" applyFont="1" applyFill="1"/>
    <xf numFmtId="0" fontId="2" fillId="0" borderId="0" xfId="0" applyFont="1" applyFill="1"/>
    <xf numFmtId="164" fontId="17" fillId="0" borderId="0" xfId="1" applyNumberFormat="1" applyFont="1" applyFill="1" applyAlignment="1">
      <alignment horizontal="left"/>
    </xf>
    <xf numFmtId="0" fontId="16" fillId="0" borderId="0" xfId="0" applyFont="1" applyFill="1" applyBorder="1" applyAlignment="1">
      <alignment wrapText="1"/>
    </xf>
    <xf numFmtId="43" fontId="0" fillId="0" borderId="0" xfId="1" applyFont="1"/>
    <xf numFmtId="0" fontId="0" fillId="0" borderId="0" xfId="0" applyFill="1" applyBorder="1" applyAlignment="1"/>
    <xf numFmtId="164" fontId="19" fillId="0" borderId="0" xfId="1" applyNumberFormat="1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19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11" fillId="0" borderId="0" xfId="0" applyFont="1" applyFill="1" applyBorder="1"/>
    <xf numFmtId="14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/>
    </xf>
    <xf numFmtId="43" fontId="3" fillId="0" borderId="7" xfId="1" applyFont="1" applyFill="1" applyBorder="1"/>
    <xf numFmtId="43" fontId="19" fillId="0" borderId="7" xfId="1" applyFont="1" applyFill="1" applyBorder="1" applyAlignment="1">
      <alignment horizontal="right" vertical="center"/>
    </xf>
    <xf numFmtId="164" fontId="3" fillId="0" borderId="7" xfId="1" applyNumberFormat="1" applyFont="1" applyFill="1" applyBorder="1"/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164" fontId="19" fillId="0" borderId="5" xfId="1" applyNumberFormat="1" applyFont="1" applyFill="1" applyBorder="1" applyAlignment="1">
      <alignment horizontal="center" vertical="center"/>
    </xf>
    <xf numFmtId="14" fontId="19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left" wrapText="1"/>
    </xf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/>
    <xf numFmtId="164" fontId="3" fillId="0" borderId="5" xfId="1" applyNumberFormat="1" applyFont="1" applyFill="1" applyBorder="1"/>
    <xf numFmtId="43" fontId="3" fillId="7" borderId="5" xfId="1" applyFont="1" applyFill="1" applyBorder="1" applyAlignment="1">
      <alignment horizontal="center"/>
    </xf>
    <xf numFmtId="164" fontId="3" fillId="0" borderId="4" xfId="1" applyNumberFormat="1" applyFont="1" applyFill="1" applyBorder="1"/>
    <xf numFmtId="0" fontId="19" fillId="0" borderId="5" xfId="0" applyFont="1" applyFill="1" applyBorder="1" applyAlignment="1">
      <alignment horizontal="left"/>
    </xf>
    <xf numFmtId="43" fontId="19" fillId="0" borderId="5" xfId="1" applyFont="1" applyFill="1" applyBorder="1" applyAlignment="1">
      <alignment horizontal="right" vertical="center"/>
    </xf>
    <xf numFmtId="164" fontId="19" fillId="0" borderId="2" xfId="1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43" fontId="3" fillId="7" borderId="2" xfId="1" applyFont="1" applyFill="1" applyBorder="1" applyAlignment="1">
      <alignment horizontal="center"/>
    </xf>
    <xf numFmtId="43" fontId="3" fillId="0" borderId="3" xfId="1" applyFont="1" applyFill="1" applyBorder="1"/>
    <xf numFmtId="164" fontId="3" fillId="0" borderId="3" xfId="1" applyNumberFormat="1" applyFont="1" applyFill="1" applyBorder="1"/>
    <xf numFmtId="164" fontId="3" fillId="0" borderId="19" xfId="1" applyNumberFormat="1" applyFont="1" applyFill="1" applyBorder="1"/>
    <xf numFmtId="43" fontId="3" fillId="0" borderId="7" xfId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164" fontId="3" fillId="0" borderId="21" xfId="1" applyNumberFormat="1" applyFont="1" applyFill="1" applyBorder="1" applyAlignment="1">
      <alignment horizontal="center"/>
    </xf>
    <xf numFmtId="43" fontId="3" fillId="7" borderId="2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164" fontId="3" fillId="0" borderId="2" xfId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43" fontId="19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wrapText="1"/>
    </xf>
    <xf numFmtId="164" fontId="19" fillId="0" borderId="24" xfId="1" applyNumberFormat="1" applyFont="1" applyFill="1" applyBorder="1" applyAlignment="1">
      <alignment horizontal="center" vertical="center"/>
    </xf>
    <xf numFmtId="14" fontId="19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wrapText="1"/>
    </xf>
    <xf numFmtId="43" fontId="19" fillId="0" borderId="24" xfId="1" applyFont="1" applyFill="1" applyBorder="1" applyAlignment="1">
      <alignment horizontal="right" vertical="center"/>
    </xf>
    <xf numFmtId="43" fontId="3" fillId="0" borderId="24" xfId="1" applyFont="1" applyFill="1" applyBorder="1" applyAlignment="1">
      <alignment horizontal="center"/>
    </xf>
    <xf numFmtId="43" fontId="3" fillId="0" borderId="24" xfId="1" applyFont="1" applyFill="1" applyBorder="1"/>
    <xf numFmtId="164" fontId="3" fillId="0" borderId="24" xfId="1" applyNumberFormat="1" applyFont="1" applyFill="1" applyBorder="1"/>
    <xf numFmtId="0" fontId="4" fillId="9" borderId="2" xfId="0" applyFont="1" applyFill="1" applyBorder="1" applyAlignment="1">
      <alignment horizontal="center" wrapText="1"/>
    </xf>
    <xf numFmtId="164" fontId="23" fillId="0" borderId="3" xfId="3" applyNumberFormat="1" applyFont="1" applyFill="1" applyBorder="1" applyAlignment="1">
      <alignment horizontal="center" vertical="center" wrapText="1"/>
    </xf>
    <xf numFmtId="164" fontId="23" fillId="10" borderId="3" xfId="3" applyNumberFormat="1" applyFont="1" applyFill="1" applyBorder="1" applyAlignment="1">
      <alignment horizontal="center" vertical="center" wrapText="1"/>
    </xf>
    <xf numFmtId="164" fontId="19" fillId="9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43" fontId="3" fillId="0" borderId="1" xfId="1" applyFont="1" applyFill="1" applyBorder="1"/>
    <xf numFmtId="0" fontId="19" fillId="0" borderId="5" xfId="0" applyFont="1" applyFill="1" applyBorder="1"/>
    <xf numFmtId="43" fontId="19" fillId="0" borderId="5" xfId="1" applyFont="1" applyFill="1" applyBorder="1"/>
    <xf numFmtId="164" fontId="3" fillId="0" borderId="8" xfId="1" applyNumberFormat="1" applyFont="1" applyFill="1" applyBorder="1"/>
    <xf numFmtId="43" fontId="3" fillId="0" borderId="8" xfId="1" applyFont="1" applyFill="1" applyBorder="1"/>
    <xf numFmtId="0" fontId="19" fillId="0" borderId="2" xfId="0" applyFont="1" applyFill="1" applyBorder="1"/>
    <xf numFmtId="0" fontId="19" fillId="0" borderId="21" xfId="0" applyFont="1" applyFill="1" applyBorder="1"/>
    <xf numFmtId="43" fontId="3" fillId="0" borderId="15" xfId="1" applyFont="1" applyFill="1" applyBorder="1" applyAlignment="1">
      <alignment horizontal="center"/>
    </xf>
    <xf numFmtId="43" fontId="3" fillId="0" borderId="15" xfId="1" applyFont="1" applyFill="1" applyBorder="1"/>
    <xf numFmtId="164" fontId="3" fillId="0" borderId="15" xfId="1" applyNumberFormat="1" applyFont="1" applyFill="1" applyBorder="1"/>
    <xf numFmtId="164" fontId="3" fillId="0" borderId="15" xfId="1" applyNumberFormat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43" fontId="3" fillId="0" borderId="31" xfId="1" applyFont="1" applyFill="1" applyBorder="1"/>
    <xf numFmtId="164" fontId="3" fillId="0" borderId="5" xfId="1" applyNumberFormat="1" applyFont="1" applyFill="1" applyBorder="1" applyAlignment="1">
      <alignment horizontal="center"/>
    </xf>
    <xf numFmtId="164" fontId="3" fillId="0" borderId="31" xfId="1" applyNumberFormat="1" applyFont="1" applyFill="1" applyBorder="1"/>
    <xf numFmtId="164" fontId="3" fillId="0" borderId="31" xfId="1" applyNumberFormat="1" applyFont="1" applyFill="1" applyBorder="1" applyAlignment="1">
      <alignment horizontal="center"/>
    </xf>
    <xf numFmtId="43" fontId="3" fillId="12" borderId="24" xfId="1" applyFont="1" applyFill="1" applyBorder="1"/>
    <xf numFmtId="43" fontId="3" fillId="0" borderId="21" xfId="1" applyFont="1" applyFill="1" applyBorder="1"/>
    <xf numFmtId="164" fontId="3" fillId="0" borderId="21" xfId="1" applyNumberFormat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164" fontId="3" fillId="0" borderId="23" xfId="1" applyNumberFormat="1" applyFont="1" applyFill="1" applyBorder="1" applyAlignment="1">
      <alignment horizontal="center"/>
    </xf>
    <xf numFmtId="164" fontId="3" fillId="0" borderId="9" xfId="1" applyNumberFormat="1" applyFont="1" applyFill="1" applyBorder="1"/>
    <xf numFmtId="43" fontId="3" fillId="0" borderId="30" xfId="1" applyFont="1" applyFill="1" applyBorder="1"/>
    <xf numFmtId="43" fontId="3" fillId="0" borderId="27" xfId="1" applyFont="1" applyFill="1" applyBorder="1"/>
    <xf numFmtId="0" fontId="3" fillId="0" borderId="1" xfId="0" applyFont="1" applyFill="1" applyBorder="1" applyAlignment="1">
      <alignment horizontal="left" wrapText="1"/>
    </xf>
    <xf numFmtId="164" fontId="3" fillId="0" borderId="1" xfId="1" applyNumberFormat="1" applyFont="1" applyFill="1" applyBorder="1"/>
    <xf numFmtId="0" fontId="3" fillId="0" borderId="7" xfId="0" applyFont="1" applyFill="1" applyBorder="1" applyAlignment="1">
      <alignment horizontal="center" wrapText="1"/>
    </xf>
    <xf numFmtId="43" fontId="3" fillId="6" borderId="7" xfId="1" applyFont="1" applyFill="1" applyBorder="1" applyAlignment="1">
      <alignment horizontal="center"/>
    </xf>
    <xf numFmtId="14" fontId="3" fillId="8" borderId="5" xfId="0" applyNumberFormat="1" applyFont="1" applyFill="1" applyBorder="1" applyAlignment="1">
      <alignment horizontal="center" wrapText="1"/>
    </xf>
    <xf numFmtId="14" fontId="26" fillId="0" borderId="5" xfId="0" applyNumberFormat="1" applyFont="1" applyFill="1" applyBorder="1" applyAlignment="1">
      <alignment horizontal="center" wrapText="1"/>
    </xf>
    <xf numFmtId="43" fontId="3" fillId="6" borderId="31" xfId="1" applyFont="1" applyFill="1" applyBorder="1" applyAlignment="1">
      <alignment horizontal="center"/>
    </xf>
    <xf numFmtId="43" fontId="3" fillId="6" borderId="5" xfId="1" applyFont="1" applyFill="1" applyBorder="1" applyAlignment="1">
      <alignment horizontal="center"/>
    </xf>
    <xf numFmtId="14" fontId="19" fillId="0" borderId="5" xfId="4" applyNumberFormat="1" applyFont="1" applyFill="1" applyBorder="1" applyAlignment="1">
      <alignment horizontal="center" vertical="center"/>
    </xf>
    <xf numFmtId="14" fontId="19" fillId="0" borderId="2" xfId="4" applyNumberFormat="1" applyFont="1" applyFill="1" applyBorder="1" applyAlignment="1">
      <alignment horizontal="center" vertical="center"/>
    </xf>
    <xf numFmtId="14" fontId="3" fillId="8" borderId="2" xfId="0" applyNumberFormat="1" applyFont="1" applyFill="1" applyBorder="1" applyAlignment="1">
      <alignment horizontal="center" wrapText="1"/>
    </xf>
    <xf numFmtId="14" fontId="26" fillId="0" borderId="2" xfId="0" applyNumberFormat="1" applyFont="1" applyFill="1" applyBorder="1" applyAlignment="1">
      <alignment horizontal="center" wrapText="1"/>
    </xf>
    <xf numFmtId="14" fontId="3" fillId="8" borderId="3" xfId="0" applyNumberFormat="1" applyFont="1" applyFill="1" applyBorder="1" applyAlignment="1">
      <alignment horizontal="center" wrapText="1"/>
    </xf>
    <xf numFmtId="14" fontId="26" fillId="0" borderId="3" xfId="0" applyNumberFormat="1" applyFont="1" applyFill="1" applyBorder="1" applyAlignment="1">
      <alignment horizontal="center" wrapText="1"/>
    </xf>
    <xf numFmtId="43" fontId="3" fillId="6" borderId="2" xfId="1" applyFont="1" applyFill="1" applyBorder="1" applyAlignment="1">
      <alignment horizontal="center"/>
    </xf>
    <xf numFmtId="14" fontId="16" fillId="7" borderId="0" xfId="0" applyNumberFormat="1" applyFont="1" applyFill="1"/>
    <xf numFmtId="164" fontId="1" fillId="0" borderId="0" xfId="1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/>
    </xf>
    <xf numFmtId="164" fontId="19" fillId="11" borderId="7" xfId="1" applyNumberFormat="1" applyFont="1" applyFill="1" applyBorder="1" applyAlignment="1">
      <alignment horizontal="center" vertical="center"/>
    </xf>
    <xf numFmtId="43" fontId="19" fillId="0" borderId="8" xfId="1" applyFont="1" applyFill="1" applyBorder="1" applyAlignment="1">
      <alignment horizontal="right" vertical="center"/>
    </xf>
    <xf numFmtId="164" fontId="19" fillId="11" borderId="15" xfId="1" applyNumberFormat="1" applyFont="1" applyFill="1" applyBorder="1" applyAlignment="1">
      <alignment horizontal="center" vertical="center"/>
    </xf>
    <xf numFmtId="14" fontId="19" fillId="0" borderId="15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/>
    </xf>
    <xf numFmtId="43" fontId="3" fillId="6" borderId="15" xfId="1" applyFont="1" applyFill="1" applyBorder="1" applyAlignment="1">
      <alignment horizontal="center"/>
    </xf>
    <xf numFmtId="43" fontId="19" fillId="0" borderId="15" xfId="1" applyFont="1" applyFill="1" applyBorder="1" applyAlignment="1">
      <alignment horizontal="right" vertical="center"/>
    </xf>
    <xf numFmtId="164" fontId="19" fillId="11" borderId="2" xfId="1" applyNumberFormat="1" applyFont="1" applyFill="1" applyBorder="1" applyAlignment="1">
      <alignment horizontal="center" vertical="center"/>
    </xf>
    <xf numFmtId="43" fontId="19" fillId="0" borderId="3" xfId="1" applyFont="1" applyFill="1" applyBorder="1" applyAlignment="1">
      <alignment horizontal="right" vertical="center"/>
    </xf>
    <xf numFmtId="164" fontId="25" fillId="9" borderId="39" xfId="4" applyNumberFormat="1" applyFont="1" applyFill="1" applyBorder="1" applyAlignment="1">
      <alignment horizontal="center" vertical="center"/>
    </xf>
    <xf numFmtId="164" fontId="25" fillId="9" borderId="5" xfId="4" applyNumberFormat="1" applyFont="1" applyFill="1" applyBorder="1" applyAlignment="1">
      <alignment horizontal="center" vertical="center"/>
    </xf>
    <xf numFmtId="164" fontId="25" fillId="9" borderId="2" xfId="4" applyNumberFormat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wrapText="1"/>
    </xf>
    <xf numFmtId="164" fontId="19" fillId="0" borderId="40" xfId="1" applyNumberFormat="1" applyFont="1" applyFill="1" applyBorder="1" applyAlignment="1">
      <alignment horizontal="center" vertical="center"/>
    </xf>
    <xf numFmtId="14" fontId="19" fillId="0" borderId="40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43" fontId="19" fillId="0" borderId="21" xfId="1" applyFont="1" applyFill="1" applyBorder="1" applyAlignment="1">
      <alignment horizontal="right" vertical="center"/>
    </xf>
    <xf numFmtId="43" fontId="19" fillId="0" borderId="27" xfId="1" applyFont="1" applyFill="1" applyBorder="1"/>
    <xf numFmtId="164" fontId="19" fillId="0" borderId="5" xfId="1" applyNumberFormat="1" applyFont="1" applyFill="1" applyBorder="1"/>
    <xf numFmtId="164" fontId="19" fillId="0" borderId="4" xfId="1" applyNumberFormat="1" applyFont="1" applyFill="1" applyBorder="1"/>
    <xf numFmtId="14" fontId="19" fillId="0" borderId="5" xfId="0" applyNumberFormat="1" applyFont="1" applyFill="1" applyBorder="1" applyAlignment="1">
      <alignment vertical="center"/>
    </xf>
    <xf numFmtId="14" fontId="19" fillId="0" borderId="2" xfId="0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164" fontId="19" fillId="0" borderId="19" xfId="1" applyNumberFormat="1" applyFont="1" applyFill="1" applyBorder="1"/>
    <xf numFmtId="14" fontId="22" fillId="0" borderId="25" xfId="1" applyNumberFormat="1" applyFont="1" applyFill="1" applyBorder="1"/>
    <xf numFmtId="164" fontId="20" fillId="8" borderId="41" xfId="1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wrapText="1"/>
    </xf>
    <xf numFmtId="43" fontId="19" fillId="0" borderId="24" xfId="1" applyFont="1" applyFill="1" applyBorder="1" applyAlignment="1">
      <alignment horizontal="center"/>
    </xf>
    <xf numFmtId="164" fontId="19" fillId="0" borderId="24" xfId="1" applyNumberFormat="1" applyFont="1" applyFill="1" applyBorder="1" applyAlignment="1">
      <alignment horizontal="center"/>
    </xf>
    <xf numFmtId="43" fontId="3" fillId="7" borderId="24" xfId="1" applyFont="1" applyFill="1" applyBorder="1" applyAlignment="1">
      <alignment horizontal="center"/>
    </xf>
    <xf numFmtId="164" fontId="21" fillId="2" borderId="34" xfId="1" applyNumberFormat="1" applyFont="1" applyFill="1" applyBorder="1"/>
    <xf numFmtId="14" fontId="28" fillId="0" borderId="25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64" fontId="19" fillId="0" borderId="1" xfId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21" xfId="3" applyNumberFormat="1" applyFont="1" applyFill="1" applyBorder="1" applyAlignment="1">
      <alignment horizontal="center" vertical="center"/>
    </xf>
    <xf numFmtId="14" fontId="3" fillId="0" borderId="7" xfId="1" applyNumberFormat="1" applyFont="1" applyFill="1" applyBorder="1"/>
    <xf numFmtId="43" fontId="3" fillId="12" borderId="7" xfId="1" applyFont="1" applyFill="1" applyBorder="1"/>
    <xf numFmtId="164" fontId="3" fillId="6" borderId="7" xfId="1" applyNumberFormat="1" applyFont="1" applyFill="1" applyBorder="1" applyAlignment="1">
      <alignment horizontal="center"/>
    </xf>
    <xf numFmtId="164" fontId="19" fillId="0" borderId="9" xfId="1" applyNumberFormat="1" applyFont="1" applyFill="1" applyBorder="1"/>
    <xf numFmtId="164" fontId="21" fillId="2" borderId="26" xfId="1" applyNumberFormat="1" applyFont="1" applyFill="1" applyBorder="1" applyAlignment="1"/>
    <xf numFmtId="14" fontId="19" fillId="0" borderId="5" xfId="3" applyNumberFormat="1" applyFont="1" applyFill="1" applyBorder="1" applyAlignment="1">
      <alignment horizontal="center" vertical="center"/>
    </xf>
    <xf numFmtId="14" fontId="3" fillId="0" borderId="5" xfId="1" applyNumberFormat="1" applyFont="1" applyFill="1" applyBorder="1"/>
    <xf numFmtId="43" fontId="3" fillId="12" borderId="5" xfId="1" applyFont="1" applyFill="1" applyBorder="1"/>
    <xf numFmtId="164" fontId="3" fillId="6" borderId="5" xfId="1" applyNumberFormat="1" applyFont="1" applyFill="1" applyBorder="1" applyAlignment="1">
      <alignment horizontal="center"/>
    </xf>
    <xf numFmtId="164" fontId="21" fillId="2" borderId="42" xfId="1" applyNumberFormat="1" applyFont="1" applyFill="1" applyBorder="1" applyAlignment="1"/>
    <xf numFmtId="14" fontId="19" fillId="0" borderId="2" xfId="3" applyNumberFormat="1" applyFont="1" applyFill="1" applyBorder="1" applyAlignment="1">
      <alignment horizontal="center" vertical="center"/>
    </xf>
    <xf numFmtId="43" fontId="19" fillId="0" borderId="2" xfId="1" applyFont="1" applyFill="1" applyBorder="1"/>
    <xf numFmtId="43" fontId="26" fillId="0" borderId="2" xfId="1" applyFont="1" applyFill="1" applyBorder="1"/>
    <xf numFmtId="43" fontId="3" fillId="12" borderId="2" xfId="1" applyFont="1" applyFill="1" applyBorder="1"/>
    <xf numFmtId="164" fontId="3" fillId="6" borderId="2" xfId="1" applyNumberFormat="1" applyFont="1" applyFill="1" applyBorder="1" applyAlignment="1">
      <alignment horizontal="center"/>
    </xf>
    <xf numFmtId="164" fontId="21" fillId="2" borderId="1" xfId="1" applyNumberFormat="1" applyFont="1" applyFill="1" applyBorder="1" applyAlignment="1"/>
    <xf numFmtId="43" fontId="19" fillId="0" borderId="21" xfId="1" applyFont="1" applyFill="1" applyBorder="1"/>
    <xf numFmtId="43" fontId="19" fillId="0" borderId="21" xfId="1" applyFont="1" applyFill="1" applyBorder="1" applyAlignment="1">
      <alignment horizontal="center" wrapText="1"/>
    </xf>
    <xf numFmtId="0" fontId="19" fillId="0" borderId="21" xfId="0" applyFont="1" applyFill="1" applyBorder="1" applyAlignment="1">
      <alignment horizontal="center" wrapText="1"/>
    </xf>
    <xf numFmtId="164" fontId="19" fillId="0" borderId="21" xfId="0" applyNumberFormat="1" applyFont="1" applyFill="1" applyBorder="1" applyAlignment="1">
      <alignment horizontal="center" wrapText="1"/>
    </xf>
    <xf numFmtId="14" fontId="26" fillId="0" borderId="21" xfId="0" applyNumberFormat="1" applyFont="1" applyFill="1" applyBorder="1" applyAlignment="1">
      <alignment horizontal="center" wrapText="1"/>
    </xf>
    <xf numFmtId="0" fontId="19" fillId="12" borderId="21" xfId="0" applyFont="1" applyFill="1" applyBorder="1" applyAlignment="1">
      <alignment horizontal="center" wrapText="1"/>
    </xf>
    <xf numFmtId="43" fontId="3" fillId="6" borderId="21" xfId="1" applyFont="1" applyFill="1" applyBorder="1" applyAlignment="1">
      <alignment horizontal="center"/>
    </xf>
    <xf numFmtId="164" fontId="3" fillId="6" borderId="21" xfId="1" applyNumberFormat="1" applyFont="1" applyFill="1" applyBorder="1" applyAlignment="1">
      <alignment horizontal="center"/>
    </xf>
    <xf numFmtId="43" fontId="26" fillId="0" borderId="21" xfId="1" applyFont="1" applyFill="1" applyBorder="1" applyAlignment="1">
      <alignment horizontal="center"/>
    </xf>
    <xf numFmtId="164" fontId="26" fillId="0" borderId="21" xfId="1" applyNumberFormat="1" applyFont="1" applyFill="1" applyBorder="1" applyAlignment="1">
      <alignment horizontal="center"/>
    </xf>
    <xf numFmtId="164" fontId="19" fillId="0" borderId="11" xfId="1" applyNumberFormat="1" applyFont="1" applyFill="1" applyBorder="1"/>
    <xf numFmtId="0" fontId="26" fillId="0" borderId="5" xfId="0" applyFont="1" applyFill="1" applyBorder="1" applyAlignment="1">
      <alignment horizontal="center" wrapText="1"/>
    </xf>
    <xf numFmtId="43" fontId="19" fillId="3" borderId="5" xfId="1" applyFont="1" applyFill="1" applyBorder="1"/>
    <xf numFmtId="0" fontId="3" fillId="8" borderId="5" xfId="0" applyFont="1" applyFill="1" applyBorder="1" applyAlignment="1">
      <alignment horizontal="center" wrapText="1"/>
    </xf>
    <xf numFmtId="164" fontId="26" fillId="0" borderId="5" xfId="0" applyNumberFormat="1" applyFont="1" applyFill="1" applyBorder="1" applyAlignment="1">
      <alignment horizontal="center" wrapText="1"/>
    </xf>
    <xf numFmtId="0" fontId="26" fillId="12" borderId="5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wrapText="1"/>
    </xf>
    <xf numFmtId="43" fontId="19" fillId="3" borderId="2" xfId="1" applyFont="1" applyFill="1" applyBorder="1"/>
    <xf numFmtId="0" fontId="3" fillId="8" borderId="2" xfId="0" applyFont="1" applyFill="1" applyBorder="1" applyAlignment="1">
      <alignment horizontal="center" wrapText="1"/>
    </xf>
    <xf numFmtId="164" fontId="26" fillId="0" borderId="2" xfId="0" applyNumberFormat="1" applyFont="1" applyFill="1" applyBorder="1" applyAlignment="1">
      <alignment horizontal="center" wrapText="1"/>
    </xf>
    <xf numFmtId="0" fontId="26" fillId="12" borderId="2" xfId="0" applyFont="1" applyFill="1" applyBorder="1" applyAlignment="1">
      <alignment horizontal="center" wrapText="1"/>
    </xf>
    <xf numFmtId="14" fontId="19" fillId="0" borderId="24" xfId="3" applyNumberFormat="1" applyFont="1" applyFill="1" applyBorder="1" applyAlignment="1">
      <alignment horizontal="center" vertical="center"/>
    </xf>
    <xf numFmtId="0" fontId="19" fillId="0" borderId="24" xfId="0" applyFont="1" applyFill="1" applyBorder="1"/>
    <xf numFmtId="0" fontId="19" fillId="0" borderId="3" xfId="0" applyFont="1" applyFill="1" applyBorder="1"/>
    <xf numFmtId="43" fontId="19" fillId="0" borderId="3" xfId="1" applyFont="1" applyFill="1" applyBorder="1"/>
    <xf numFmtId="14" fontId="26" fillId="0" borderId="3" xfId="1" applyNumberFormat="1" applyFont="1" applyFill="1" applyBorder="1"/>
    <xf numFmtId="43" fontId="3" fillId="12" borderId="3" xfId="1" applyFont="1" applyFill="1" applyBorder="1"/>
    <xf numFmtId="43" fontId="3" fillId="6" borderId="3" xfId="1" applyFont="1" applyFill="1" applyBorder="1" applyAlignment="1">
      <alignment horizontal="center"/>
    </xf>
    <xf numFmtId="164" fontId="3" fillId="6" borderId="3" xfId="1" applyNumberFormat="1" applyFont="1" applyFill="1" applyBorder="1" applyAlignment="1">
      <alignment horizontal="center"/>
    </xf>
    <xf numFmtId="164" fontId="19" fillId="0" borderId="23" xfId="1" applyNumberFormat="1" applyFont="1" applyFill="1" applyBorder="1"/>
    <xf numFmtId="164" fontId="21" fillId="2" borderId="43" xfId="1" applyNumberFormat="1" applyFont="1" applyFill="1" applyBorder="1" applyAlignment="1"/>
    <xf numFmtId="164" fontId="3" fillId="0" borderId="24" xfId="1" applyNumberFormat="1" applyFont="1" applyFill="1" applyBorder="1" applyAlignment="1">
      <alignment horizontal="center"/>
    </xf>
    <xf numFmtId="43" fontId="3" fillId="6" borderId="24" xfId="1" applyFont="1" applyFill="1" applyBorder="1" applyAlignment="1">
      <alignment horizontal="center"/>
    </xf>
    <xf numFmtId="164" fontId="3" fillId="6" borderId="24" xfId="1" applyNumberFormat="1" applyFont="1" applyFill="1" applyBorder="1" applyAlignment="1">
      <alignment horizontal="center"/>
    </xf>
    <xf numFmtId="164" fontId="19" fillId="0" borderId="34" xfId="1" applyNumberFormat="1" applyFont="1" applyFill="1" applyBorder="1"/>
    <xf numFmtId="164" fontId="21" fillId="2" borderId="25" xfId="1" applyNumberFormat="1" applyFont="1" applyFill="1" applyBorder="1" applyAlignment="1"/>
    <xf numFmtId="0" fontId="26" fillId="12" borderId="21" xfId="0" applyFont="1" applyFill="1" applyBorder="1" applyAlignment="1">
      <alignment horizontal="center" wrapText="1"/>
    </xf>
    <xf numFmtId="164" fontId="19" fillId="12" borderId="0" xfId="1" applyNumberFormat="1" applyFont="1" applyFill="1" applyBorder="1" applyAlignment="1">
      <alignment horizontal="center" vertical="center"/>
    </xf>
    <xf numFmtId="14" fontId="19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wrapText="1"/>
    </xf>
    <xf numFmtId="43" fontId="19" fillId="12" borderId="0" xfId="1" applyFont="1" applyFill="1" applyBorder="1" applyAlignment="1">
      <alignment horizontal="right" vertical="center"/>
    </xf>
    <xf numFmtId="0" fontId="11" fillId="12" borderId="0" xfId="0" applyFont="1" applyFill="1" applyBorder="1" applyAlignment="1">
      <alignment horizontal="left" wrapText="1"/>
    </xf>
    <xf numFmtId="43" fontId="3" fillId="12" borderId="0" xfId="1" applyFont="1" applyFill="1" applyBorder="1" applyAlignment="1">
      <alignment horizontal="center"/>
    </xf>
    <xf numFmtId="164" fontId="3" fillId="12" borderId="0" xfId="1" applyNumberFormat="1" applyFont="1" applyFill="1" applyBorder="1" applyAlignment="1">
      <alignment horizontal="center"/>
    </xf>
    <xf numFmtId="164" fontId="3" fillId="12" borderId="0" xfId="1" applyNumberFormat="1" applyFont="1" applyFill="1" applyBorder="1"/>
    <xf numFmtId="43" fontId="3" fillId="12" borderId="0" xfId="1" applyFont="1" applyFill="1" applyBorder="1"/>
    <xf numFmtId="0" fontId="3" fillId="12" borderId="0" xfId="0" applyFont="1" applyFill="1" applyBorder="1"/>
    <xf numFmtId="0" fontId="11" fillId="12" borderId="0" xfId="0" applyFont="1" applyFill="1" applyBorder="1" applyAlignment="1">
      <alignment horizontal="left"/>
    </xf>
    <xf numFmtId="43" fontId="0" fillId="0" borderId="0" xfId="0" applyNumberFormat="1"/>
    <xf numFmtId="164" fontId="14" fillId="0" borderId="0" xfId="0" applyNumberFormat="1" applyFont="1"/>
    <xf numFmtId="14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3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0" borderId="1" xfId="0" applyFont="1" applyBorder="1" applyAlignment="1">
      <alignment horizontal="center"/>
    </xf>
    <xf numFmtId="164" fontId="21" fillId="3" borderId="12" xfId="1" applyNumberFormat="1" applyFont="1" applyFill="1" applyBorder="1" applyAlignment="1">
      <alignment horizontal="center"/>
    </xf>
    <xf numFmtId="164" fontId="21" fillId="3" borderId="16" xfId="1" applyNumberFormat="1" applyFont="1" applyFill="1" applyBorder="1" applyAlignment="1">
      <alignment horizontal="center"/>
    </xf>
    <xf numFmtId="164" fontId="21" fillId="3" borderId="18" xfId="1" applyNumberFormat="1" applyFont="1" applyFill="1" applyBorder="1" applyAlignment="1">
      <alignment horizontal="center"/>
    </xf>
    <xf numFmtId="164" fontId="21" fillId="2" borderId="36" xfId="1" applyNumberFormat="1" applyFont="1" applyFill="1" applyBorder="1" applyAlignment="1">
      <alignment horizontal="center" textRotation="72"/>
    </xf>
    <xf numFmtId="164" fontId="21" fillId="2" borderId="37" xfId="1" applyNumberFormat="1" applyFont="1" applyFill="1" applyBorder="1" applyAlignment="1">
      <alignment horizontal="center" textRotation="72"/>
    </xf>
    <xf numFmtId="164" fontId="21" fillId="2" borderId="38" xfId="1" applyNumberFormat="1" applyFont="1" applyFill="1" applyBorder="1" applyAlignment="1">
      <alignment horizontal="center" textRotation="72"/>
    </xf>
    <xf numFmtId="164" fontId="20" fillId="8" borderId="28" xfId="1" applyNumberFormat="1" applyFont="1" applyFill="1" applyBorder="1" applyAlignment="1">
      <alignment horizontal="center" vertical="center"/>
    </xf>
    <xf numFmtId="164" fontId="20" fillId="8" borderId="29" xfId="1" applyNumberFormat="1" applyFont="1" applyFill="1" applyBorder="1" applyAlignment="1">
      <alignment horizontal="center" vertical="center"/>
    </xf>
    <xf numFmtId="164" fontId="20" fillId="8" borderId="35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3" fontId="21" fillId="2" borderId="9" xfId="1" applyFont="1" applyFill="1" applyBorder="1" applyAlignment="1">
      <alignment horizontal="center"/>
    </xf>
    <xf numFmtId="43" fontId="21" fillId="2" borderId="6" xfId="1" applyFont="1" applyFill="1" applyBorder="1" applyAlignment="1">
      <alignment horizontal="center"/>
    </xf>
    <xf numFmtId="43" fontId="21" fillId="2" borderId="10" xfId="1" applyFont="1" applyFill="1" applyBorder="1" applyAlignment="1">
      <alignment horizontal="center"/>
    </xf>
    <xf numFmtId="43" fontId="21" fillId="2" borderId="14" xfId="1" applyFont="1" applyFill="1" applyBorder="1" applyAlignment="1">
      <alignment horizontal="center"/>
    </xf>
    <xf numFmtId="43" fontId="21" fillId="2" borderId="23" xfId="1" applyFont="1" applyFill="1" applyBorder="1" applyAlignment="1">
      <alignment horizontal="center"/>
    </xf>
    <xf numFmtId="43" fontId="21" fillId="2" borderId="22" xfId="1" applyFont="1" applyFill="1" applyBorder="1" applyAlignment="1">
      <alignment horizontal="center"/>
    </xf>
    <xf numFmtId="14" fontId="22" fillId="0" borderId="12" xfId="1" applyNumberFormat="1" applyFont="1" applyFill="1" applyBorder="1" applyAlignment="1">
      <alignment horizontal="center"/>
    </xf>
    <xf numFmtId="14" fontId="22" fillId="0" borderId="16" xfId="1" applyNumberFormat="1" applyFont="1" applyFill="1" applyBorder="1" applyAlignment="1">
      <alignment horizontal="center"/>
    </xf>
    <xf numFmtId="14" fontId="22" fillId="0" borderId="18" xfId="1" applyNumberFormat="1" applyFont="1" applyFill="1" applyBorder="1" applyAlignment="1">
      <alignment horizontal="center"/>
    </xf>
    <xf numFmtId="14" fontId="22" fillId="0" borderId="8" xfId="1" applyNumberFormat="1" applyFont="1" applyFill="1" applyBorder="1" applyAlignment="1">
      <alignment horizontal="center"/>
    </xf>
    <xf numFmtId="14" fontId="22" fillId="0" borderId="15" xfId="1" applyNumberFormat="1" applyFont="1" applyFill="1" applyBorder="1" applyAlignment="1">
      <alignment horizontal="center"/>
    </xf>
    <xf numFmtId="14" fontId="22" fillId="0" borderId="3" xfId="1" applyNumberFormat="1" applyFont="1" applyFill="1" applyBorder="1" applyAlignment="1">
      <alignment horizontal="center"/>
    </xf>
    <xf numFmtId="164" fontId="21" fillId="2" borderId="13" xfId="1" applyNumberFormat="1" applyFont="1" applyFill="1" applyBorder="1" applyAlignment="1">
      <alignment horizontal="right" textRotation="8"/>
    </xf>
    <xf numFmtId="164" fontId="21" fillId="2" borderId="17" xfId="1" applyNumberFormat="1" applyFont="1" applyFill="1" applyBorder="1" applyAlignment="1">
      <alignment horizontal="right" textRotation="8"/>
    </xf>
    <xf numFmtId="164" fontId="21" fillId="2" borderId="20" xfId="1" applyNumberFormat="1" applyFont="1" applyFill="1" applyBorder="1" applyAlignment="1">
      <alignment horizontal="right" textRotation="8"/>
    </xf>
    <xf numFmtId="43" fontId="24" fillId="0" borderId="26" xfId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textRotation="21" wrapText="1"/>
    </xf>
    <xf numFmtId="0" fontId="3" fillId="0" borderId="15" xfId="0" applyFont="1" applyFill="1" applyBorder="1" applyAlignment="1">
      <alignment horizontal="center" textRotation="21" wrapText="1"/>
    </xf>
    <xf numFmtId="0" fontId="3" fillId="0" borderId="3" xfId="0" applyFont="1" applyFill="1" applyBorder="1" applyAlignment="1">
      <alignment horizontal="center" textRotation="21" wrapText="1"/>
    </xf>
    <xf numFmtId="164" fontId="21" fillId="2" borderId="9" xfId="1" applyNumberFormat="1" applyFont="1" applyFill="1" applyBorder="1" applyAlignment="1">
      <alignment horizontal="center"/>
    </xf>
    <xf numFmtId="164" fontId="21" fillId="2" borderId="6" xfId="1" applyNumberFormat="1" applyFont="1" applyFill="1" applyBorder="1" applyAlignment="1">
      <alignment horizontal="center"/>
    </xf>
    <xf numFmtId="164" fontId="21" fillId="2" borderId="10" xfId="1" applyNumberFormat="1" applyFont="1" applyFill="1" applyBorder="1" applyAlignment="1">
      <alignment horizontal="center"/>
    </xf>
    <xf numFmtId="164" fontId="21" fillId="2" borderId="14" xfId="1" applyNumberFormat="1" applyFont="1" applyFill="1" applyBorder="1" applyAlignment="1">
      <alignment horizontal="center"/>
    </xf>
    <xf numFmtId="164" fontId="21" fillId="2" borderId="23" xfId="1" applyNumberFormat="1" applyFont="1" applyFill="1" applyBorder="1" applyAlignment="1">
      <alignment horizontal="center"/>
    </xf>
    <xf numFmtId="164" fontId="21" fillId="2" borderId="22" xfId="1" applyNumberFormat="1" applyFont="1" applyFill="1" applyBorder="1" applyAlignment="1">
      <alignment horizontal="center"/>
    </xf>
    <xf numFmtId="164" fontId="14" fillId="3" borderId="12" xfId="1" applyNumberFormat="1" applyFont="1" applyFill="1" applyBorder="1" applyAlignment="1">
      <alignment horizontal="center"/>
    </xf>
    <xf numFmtId="164" fontId="14" fillId="3" borderId="16" xfId="1" applyNumberFormat="1" applyFont="1" applyFill="1" applyBorder="1" applyAlignment="1">
      <alignment horizontal="center"/>
    </xf>
    <xf numFmtId="164" fontId="14" fillId="3" borderId="18" xfId="1" applyNumberFormat="1" applyFont="1" applyFill="1" applyBorder="1" applyAlignment="1">
      <alignment horizontal="center"/>
    </xf>
    <xf numFmtId="164" fontId="21" fillId="2" borderId="26" xfId="1" applyNumberFormat="1" applyFont="1" applyFill="1" applyBorder="1" applyAlignment="1">
      <alignment horizontal="center"/>
    </xf>
    <xf numFmtId="164" fontId="21" fillId="2" borderId="0" xfId="1" applyNumberFormat="1" applyFont="1" applyFill="1" applyBorder="1" applyAlignment="1">
      <alignment horizontal="center"/>
    </xf>
    <xf numFmtId="164" fontId="21" fillId="2" borderId="1" xfId="1" applyNumberFormat="1" applyFont="1" applyFill="1" applyBorder="1" applyAlignment="1">
      <alignment horizontal="center"/>
    </xf>
    <xf numFmtId="164" fontId="21" fillId="2" borderId="12" xfId="1" applyNumberFormat="1" applyFont="1" applyFill="1" applyBorder="1" applyAlignment="1">
      <alignment horizontal="center"/>
    </xf>
    <xf numFmtId="164" fontId="21" fillId="2" borderId="18" xfId="1" applyNumberFormat="1" applyFont="1" applyFill="1" applyBorder="1" applyAlignment="1">
      <alignment horizontal="center"/>
    </xf>
    <xf numFmtId="43" fontId="21" fillId="2" borderId="33" xfId="1" applyFont="1" applyFill="1" applyBorder="1" applyAlignment="1">
      <alignment horizontal="center"/>
    </xf>
    <xf numFmtId="43" fontId="21" fillId="2" borderId="32" xfId="1" applyFont="1" applyFill="1" applyBorder="1" applyAlignment="1">
      <alignment horizontal="center"/>
    </xf>
    <xf numFmtId="164" fontId="21" fillId="2" borderId="16" xfId="1" applyNumberFormat="1" applyFont="1" applyFill="1" applyBorder="1" applyAlignment="1">
      <alignment horizontal="center"/>
    </xf>
    <xf numFmtId="43" fontId="21" fillId="2" borderId="28" xfId="1" applyFont="1" applyFill="1" applyBorder="1" applyAlignment="1">
      <alignment horizontal="center"/>
    </xf>
    <xf numFmtId="43" fontId="21" fillId="2" borderId="13" xfId="1" applyFont="1" applyFill="1" applyBorder="1" applyAlignment="1">
      <alignment horizontal="center"/>
    </xf>
    <xf numFmtId="43" fontId="21" fillId="2" borderId="29" xfId="1" applyFont="1" applyFill="1" applyBorder="1" applyAlignment="1">
      <alignment horizontal="center"/>
    </xf>
    <xf numFmtId="43" fontId="21" fillId="2" borderId="17" xfId="1" applyFont="1" applyFill="1" applyBorder="1" applyAlignment="1">
      <alignment horizontal="center"/>
    </xf>
    <xf numFmtId="43" fontId="21" fillId="2" borderId="35" xfId="1" applyFont="1" applyFill="1" applyBorder="1" applyAlignment="1">
      <alignment horizontal="center"/>
    </xf>
    <xf numFmtId="43" fontId="21" fillId="2" borderId="20" xfId="1" applyFont="1" applyFill="1" applyBorder="1" applyAlignment="1">
      <alignment horizontal="center"/>
    </xf>
    <xf numFmtId="164" fontId="19" fillId="0" borderId="8" xfId="1" applyNumberFormat="1" applyFont="1" applyFill="1" applyBorder="1" applyAlignment="1">
      <alignment horizontal="center" vertical="center"/>
    </xf>
    <xf numFmtId="164" fontId="25" fillId="0" borderId="30" xfId="3" applyNumberFormat="1" applyFont="1" applyFill="1" applyBorder="1" applyAlignment="1">
      <alignment horizontal="center" vertical="center"/>
    </xf>
    <xf numFmtId="164" fontId="25" fillId="0" borderId="27" xfId="3" applyNumberFormat="1" applyFont="1" applyFill="1" applyBorder="1" applyAlignment="1">
      <alignment horizontal="center" vertical="center"/>
    </xf>
    <xf numFmtId="164" fontId="25" fillId="0" borderId="44" xfId="3" applyNumberFormat="1" applyFont="1" applyFill="1" applyBorder="1" applyAlignment="1">
      <alignment horizontal="center" vertical="center"/>
    </xf>
    <xf numFmtId="164" fontId="25" fillId="9" borderId="30" xfId="3" applyNumberFormat="1" applyFont="1" applyFill="1" applyBorder="1" applyAlignment="1">
      <alignment horizontal="center" vertical="center"/>
    </xf>
    <xf numFmtId="164" fontId="25" fillId="9" borderId="27" xfId="3" applyNumberFormat="1" applyFont="1" applyFill="1" applyBorder="1" applyAlignment="1">
      <alignment horizontal="center" vertical="center"/>
    </xf>
    <xf numFmtId="164" fontId="25" fillId="9" borderId="44" xfId="3" applyNumberFormat="1" applyFont="1" applyFill="1" applyBorder="1" applyAlignment="1">
      <alignment horizontal="center" vertical="center"/>
    </xf>
    <xf numFmtId="164" fontId="25" fillId="0" borderId="32" xfId="3" applyNumberFormat="1" applyFont="1" applyFill="1" applyBorder="1" applyAlignment="1">
      <alignment horizontal="center" vertical="center"/>
    </xf>
    <xf numFmtId="164" fontId="20" fillId="8" borderId="12" xfId="1" applyNumberFormat="1" applyFont="1" applyFill="1" applyBorder="1" applyAlignment="1">
      <alignment horizontal="center" vertical="center"/>
    </xf>
    <xf numFmtId="164" fontId="20" fillId="8" borderId="16" xfId="1" applyNumberFormat="1" applyFont="1" applyFill="1" applyBorder="1" applyAlignment="1">
      <alignment horizontal="center" vertical="center"/>
    </xf>
    <xf numFmtId="164" fontId="20" fillId="8" borderId="18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20"/>
  <sheetViews>
    <sheetView tabSelected="1" workbookViewId="0">
      <selection activeCell="L25" sqref="L25"/>
    </sheetView>
  </sheetViews>
  <sheetFormatPr defaultRowHeight="15"/>
  <cols>
    <col min="1" max="1" width="6.88671875" bestFit="1" customWidth="1"/>
    <col min="2" max="2" width="10.44140625" bestFit="1" customWidth="1"/>
    <col min="3" max="3" width="9.88671875" style="11" bestFit="1" customWidth="1"/>
    <col min="4" max="5" width="11.44140625" bestFit="1" customWidth="1"/>
    <col min="6" max="6" width="4.21875" customWidth="1"/>
    <col min="7" max="7" width="9.77734375" customWidth="1"/>
    <col min="8" max="8" width="11" customWidth="1"/>
    <col min="9" max="9" width="10" bestFit="1" customWidth="1"/>
    <col min="10" max="10" width="2.6640625" customWidth="1"/>
    <col min="11" max="11" width="9.88671875" bestFit="1" customWidth="1"/>
    <col min="12" max="12" width="53.33203125" bestFit="1" customWidth="1"/>
    <col min="13" max="13" width="11" customWidth="1"/>
    <col min="14" max="14" width="13.33203125" customWidth="1"/>
    <col min="15" max="15" width="10.33203125" customWidth="1"/>
  </cols>
  <sheetData>
    <row r="2" spans="1:15" ht="16.5" thickBot="1">
      <c r="G2" s="267" t="s">
        <v>40</v>
      </c>
      <c r="H2" s="267"/>
      <c r="I2" s="267"/>
      <c r="M2" s="263" t="s">
        <v>65</v>
      </c>
      <c r="N2" s="263"/>
      <c r="O2" s="263"/>
    </row>
    <row r="3" spans="1:15" ht="15.75">
      <c r="B3" s="10" t="s">
        <v>12</v>
      </c>
      <c r="C3" s="12"/>
      <c r="D3" s="10" t="s">
        <v>13</v>
      </c>
      <c r="E3" s="10" t="s">
        <v>14</v>
      </c>
      <c r="F3" s="10"/>
      <c r="G3" s="10"/>
      <c r="H3" s="34" t="s">
        <v>41</v>
      </c>
      <c r="I3" s="34" t="s">
        <v>8</v>
      </c>
      <c r="K3" s="27" t="s">
        <v>31</v>
      </c>
      <c r="M3" t="s">
        <v>13</v>
      </c>
      <c r="N3" t="s">
        <v>63</v>
      </c>
      <c r="O3" t="s">
        <v>64</v>
      </c>
    </row>
    <row r="4" spans="1:15" ht="15" customHeight="1">
      <c r="A4" s="36" t="s">
        <v>54</v>
      </c>
      <c r="B4" s="336" t="s">
        <v>111</v>
      </c>
      <c r="C4" s="264">
        <v>36360</v>
      </c>
      <c r="D4" s="29">
        <v>22779</v>
      </c>
      <c r="E4" s="266">
        <v>46051</v>
      </c>
      <c r="F4" s="51"/>
      <c r="G4" s="52">
        <v>8162</v>
      </c>
      <c r="H4" s="52">
        <v>4853</v>
      </c>
      <c r="I4" s="52">
        <v>3309</v>
      </c>
      <c r="K4" s="44">
        <v>36367</v>
      </c>
      <c r="L4" s="55"/>
      <c r="M4" s="54"/>
      <c r="N4" s="54"/>
      <c r="O4" s="11"/>
    </row>
    <row r="5" spans="1:15" ht="15" customHeight="1">
      <c r="A5" s="36" t="s">
        <v>55</v>
      </c>
      <c r="B5" s="336" t="s">
        <v>111</v>
      </c>
      <c r="C5" s="264"/>
      <c r="D5" s="29">
        <v>12341</v>
      </c>
      <c r="E5" s="266"/>
      <c r="F5" s="51"/>
      <c r="G5" s="52">
        <v>4425</v>
      </c>
      <c r="H5" s="52">
        <v>2618</v>
      </c>
      <c r="I5" s="52">
        <v>1808</v>
      </c>
      <c r="K5" s="44">
        <v>36367</v>
      </c>
      <c r="L5" s="55"/>
      <c r="M5" s="54"/>
      <c r="N5" s="54"/>
      <c r="O5" s="11"/>
    </row>
    <row r="6" spans="1:15" ht="15" customHeight="1">
      <c r="A6" s="36" t="s">
        <v>55</v>
      </c>
      <c r="B6" s="336" t="s">
        <v>111</v>
      </c>
      <c r="C6" s="264"/>
      <c r="D6" s="29">
        <v>12081</v>
      </c>
      <c r="E6" s="266"/>
      <c r="F6" s="51"/>
      <c r="G6" s="52">
        <v>4405</v>
      </c>
      <c r="H6" s="52">
        <v>2711</v>
      </c>
      <c r="I6" s="52">
        <v>1694</v>
      </c>
      <c r="K6" s="44">
        <v>36367</v>
      </c>
      <c r="L6" s="55"/>
      <c r="M6" s="54"/>
      <c r="N6" s="54"/>
      <c r="O6" s="11"/>
    </row>
    <row r="7" spans="1:15" ht="15" customHeight="1">
      <c r="A7" s="36" t="s">
        <v>54</v>
      </c>
      <c r="B7" s="336" t="s">
        <v>111</v>
      </c>
      <c r="C7" s="265">
        <v>36369</v>
      </c>
      <c r="D7" s="29">
        <v>1134</v>
      </c>
      <c r="E7" s="266"/>
      <c r="F7" s="51"/>
      <c r="G7" s="52">
        <v>408</v>
      </c>
      <c r="H7" s="52">
        <v>260</v>
      </c>
      <c r="I7" s="52">
        <v>148</v>
      </c>
      <c r="K7" s="156"/>
      <c r="L7" s="55"/>
      <c r="M7" s="54"/>
      <c r="N7" s="54"/>
      <c r="O7" s="11"/>
    </row>
    <row r="8" spans="1:15" ht="15" customHeight="1">
      <c r="A8" s="36" t="s">
        <v>54</v>
      </c>
      <c r="B8" s="336" t="s">
        <v>111</v>
      </c>
      <c r="C8" s="265"/>
      <c r="D8" s="29">
        <v>1154</v>
      </c>
      <c r="E8" s="266"/>
      <c r="F8" s="51"/>
      <c r="G8" s="52">
        <v>403</v>
      </c>
      <c r="H8" s="52">
        <v>232</v>
      </c>
      <c r="I8" s="52">
        <v>171</v>
      </c>
      <c r="K8" s="156"/>
      <c r="L8" s="55"/>
      <c r="M8" s="54"/>
      <c r="N8" s="54"/>
      <c r="O8" s="11"/>
    </row>
    <row r="9" spans="1:15" ht="15" customHeight="1">
      <c r="A9" s="36" t="s">
        <v>55</v>
      </c>
      <c r="B9" s="336" t="s">
        <v>111</v>
      </c>
      <c r="C9" s="49">
        <v>36754</v>
      </c>
      <c r="D9" s="29">
        <v>21692</v>
      </c>
      <c r="E9" s="266"/>
      <c r="F9" s="51"/>
      <c r="G9" s="52">
        <v>6339</v>
      </c>
      <c r="H9" s="52">
        <v>4270</v>
      </c>
      <c r="I9" s="52">
        <v>2069</v>
      </c>
      <c r="K9" s="45" t="s">
        <v>59</v>
      </c>
      <c r="L9" s="158" t="s">
        <v>115</v>
      </c>
      <c r="M9" s="54">
        <v>53.92</v>
      </c>
      <c r="N9" s="54">
        <v>1098.01</v>
      </c>
      <c r="O9" s="11">
        <v>1098</v>
      </c>
    </row>
    <row r="10" spans="1:15" ht="15" customHeight="1">
      <c r="A10" s="36" t="s">
        <v>55</v>
      </c>
      <c r="B10" s="336" t="s">
        <v>111</v>
      </c>
      <c r="C10" s="49">
        <v>36907</v>
      </c>
      <c r="D10" s="29">
        <v>30463</v>
      </c>
      <c r="E10" s="266"/>
      <c r="F10" s="51"/>
      <c r="G10" s="52">
        <v>10535</v>
      </c>
      <c r="H10" s="52">
        <v>6543</v>
      </c>
      <c r="I10" s="52">
        <v>3992</v>
      </c>
      <c r="K10" s="48">
        <v>45163</v>
      </c>
      <c r="L10" s="55"/>
      <c r="M10" s="54">
        <v>10.050000000000001</v>
      </c>
      <c r="N10" s="54">
        <v>142.16999999999999</v>
      </c>
      <c r="O10" s="11">
        <v>180</v>
      </c>
    </row>
    <row r="11" spans="1:15" ht="15" customHeight="1">
      <c r="A11" s="36" t="s">
        <v>54</v>
      </c>
      <c r="B11" s="336" t="s">
        <v>111</v>
      </c>
      <c r="C11" s="264">
        <v>37116</v>
      </c>
      <c r="D11" s="29">
        <v>709</v>
      </c>
      <c r="E11" s="266"/>
      <c r="F11" s="51"/>
      <c r="G11" s="52">
        <v>237</v>
      </c>
      <c r="H11" s="52">
        <v>138</v>
      </c>
      <c r="I11" s="52">
        <v>98</v>
      </c>
      <c r="K11" s="50"/>
      <c r="L11" s="55"/>
      <c r="M11" s="54"/>
      <c r="N11" s="54"/>
      <c r="O11" s="11"/>
    </row>
    <row r="12" spans="1:15" ht="15" customHeight="1">
      <c r="A12" s="36" t="s">
        <v>60</v>
      </c>
      <c r="B12" s="336" t="s">
        <v>111</v>
      </c>
      <c r="C12" s="264"/>
      <c r="D12" s="29">
        <v>47545</v>
      </c>
      <c r="E12" s="266"/>
      <c r="F12" s="51"/>
      <c r="G12" s="52">
        <v>17095</v>
      </c>
      <c r="H12" s="52">
        <v>10553</v>
      </c>
      <c r="I12" s="52">
        <v>6541</v>
      </c>
      <c r="K12" s="44">
        <v>39064</v>
      </c>
      <c r="L12" s="55"/>
      <c r="M12" s="54"/>
      <c r="N12" s="54"/>
      <c r="O12" s="11"/>
    </row>
    <row r="13" spans="1:15" ht="15" customHeight="1">
      <c r="A13" s="36" t="s">
        <v>55</v>
      </c>
      <c r="B13" s="336" t="s">
        <v>111</v>
      </c>
      <c r="C13" s="264"/>
      <c r="D13" s="29">
        <v>10414</v>
      </c>
      <c r="E13" s="266"/>
      <c r="F13" s="51"/>
      <c r="G13" s="52">
        <v>3426</v>
      </c>
      <c r="H13" s="52">
        <v>2156</v>
      </c>
      <c r="I13" s="52">
        <v>1270</v>
      </c>
      <c r="K13" s="48">
        <v>44760</v>
      </c>
      <c r="L13" s="55"/>
      <c r="M13" s="54">
        <v>6.63</v>
      </c>
      <c r="N13" s="54">
        <v>77.48</v>
      </c>
      <c r="O13" s="11">
        <v>109</v>
      </c>
    </row>
    <row r="14" spans="1:15" ht="15" customHeight="1">
      <c r="A14" s="36" t="s">
        <v>54</v>
      </c>
      <c r="B14" s="336" t="s">
        <v>111</v>
      </c>
      <c r="C14" s="264"/>
      <c r="D14" s="29">
        <v>996</v>
      </c>
      <c r="E14" s="266"/>
      <c r="F14" s="51"/>
      <c r="G14" s="52">
        <v>349</v>
      </c>
      <c r="H14" s="52">
        <v>223</v>
      </c>
      <c r="I14" s="52">
        <v>125</v>
      </c>
      <c r="K14" s="50"/>
      <c r="L14" s="55"/>
      <c r="M14" s="54"/>
      <c r="N14" s="54"/>
      <c r="O14" s="11"/>
    </row>
    <row r="15" spans="1:15" ht="15.75">
      <c r="A15" s="36" t="s">
        <v>60</v>
      </c>
      <c r="B15" s="336" t="s">
        <v>111</v>
      </c>
      <c r="C15" s="49">
        <v>39268</v>
      </c>
      <c r="D15" s="29">
        <v>28168</v>
      </c>
      <c r="E15" s="262">
        <v>46052</v>
      </c>
      <c r="F15" s="51"/>
      <c r="G15" s="52">
        <v>10854</v>
      </c>
      <c r="H15" s="52">
        <v>7557</v>
      </c>
      <c r="I15" s="52">
        <v>3298</v>
      </c>
      <c r="K15" s="44">
        <v>39280</v>
      </c>
      <c r="L15" s="1"/>
      <c r="M15" s="54"/>
      <c r="N15" s="54"/>
      <c r="O15" s="11"/>
    </row>
    <row r="16" spans="1:15" ht="15.75">
      <c r="A16" s="36" t="s">
        <v>54</v>
      </c>
      <c r="B16" s="336" t="s">
        <v>111</v>
      </c>
      <c r="C16" s="49">
        <v>39293</v>
      </c>
      <c r="D16" s="29">
        <v>621</v>
      </c>
      <c r="E16" s="262"/>
      <c r="F16" s="51"/>
      <c r="G16" s="52">
        <v>239</v>
      </c>
      <c r="H16" s="52">
        <v>165</v>
      </c>
      <c r="I16" s="52">
        <v>75</v>
      </c>
      <c r="K16" s="50"/>
      <c r="L16" s="1"/>
      <c r="M16" s="54"/>
      <c r="N16" s="54"/>
      <c r="O16" s="11"/>
    </row>
    <row r="17" spans="1:15" ht="15.75">
      <c r="A17" s="36" t="s">
        <v>55</v>
      </c>
      <c r="B17" s="336" t="s">
        <v>111</v>
      </c>
      <c r="C17" s="49">
        <v>39437</v>
      </c>
      <c r="D17" s="29">
        <v>14188</v>
      </c>
      <c r="E17" s="262"/>
      <c r="F17" s="51"/>
      <c r="G17" s="52">
        <v>3453</v>
      </c>
      <c r="H17" s="52">
        <v>2598</v>
      </c>
      <c r="I17" s="52">
        <v>855</v>
      </c>
      <c r="K17" s="45" t="s">
        <v>59</v>
      </c>
      <c r="L17" s="1"/>
      <c r="M17" s="54"/>
      <c r="N17" s="54"/>
      <c r="O17" s="11"/>
    </row>
    <row r="18" spans="1:15" ht="15" customHeight="1">
      <c r="A18" s="36" t="s">
        <v>110</v>
      </c>
      <c r="B18" s="336" t="s">
        <v>111</v>
      </c>
      <c r="C18" s="49">
        <v>39548</v>
      </c>
      <c r="D18" s="29">
        <v>11730</v>
      </c>
      <c r="E18" s="262"/>
      <c r="F18" s="51"/>
      <c r="G18" s="52">
        <v>3034</v>
      </c>
      <c r="H18" s="52">
        <v>2022</v>
      </c>
      <c r="I18" s="52">
        <v>1012</v>
      </c>
      <c r="J18" s="36"/>
      <c r="K18" s="48">
        <v>44558</v>
      </c>
      <c r="L18" s="53"/>
      <c r="M18" s="54"/>
      <c r="N18" s="54"/>
      <c r="O18" s="11"/>
    </row>
    <row r="19" spans="1:15" ht="15" customHeight="1">
      <c r="A19" s="36" t="s">
        <v>55</v>
      </c>
      <c r="B19" s="336" t="s">
        <v>111</v>
      </c>
      <c r="C19" s="49">
        <v>39643</v>
      </c>
      <c r="D19" s="29">
        <v>17258</v>
      </c>
      <c r="E19" s="262"/>
      <c r="F19" s="51"/>
      <c r="G19" s="52">
        <v>5835</v>
      </c>
      <c r="H19" s="52">
        <v>3527</v>
      </c>
      <c r="I19" s="52">
        <v>2308</v>
      </c>
      <c r="J19" s="36"/>
      <c r="K19" s="48">
        <v>44760</v>
      </c>
      <c r="L19" s="53"/>
      <c r="M19" s="54"/>
      <c r="N19" s="54"/>
      <c r="O19" s="11"/>
    </row>
    <row r="20" spans="1:15" ht="15" customHeight="1">
      <c r="A20" s="36"/>
      <c r="B20" s="11"/>
      <c r="C20" s="31"/>
      <c r="D20" s="29"/>
      <c r="E20" s="30"/>
      <c r="F20" s="10"/>
      <c r="G20" s="35"/>
      <c r="H20" s="35"/>
      <c r="I20" s="35"/>
      <c r="L20" s="1"/>
    </row>
    <row r="21" spans="1:15" ht="20.25">
      <c r="D21" s="33">
        <f>SUM(D4:D20)</f>
        <v>233273</v>
      </c>
      <c r="G21" s="33">
        <f>SUM(G4:G20)</f>
        <v>79199</v>
      </c>
      <c r="H21" s="32">
        <f>SUM(H4:H20)</f>
        <v>50426</v>
      </c>
      <c r="I21" s="32">
        <f>SUM(I4:I20)</f>
        <v>28773</v>
      </c>
      <c r="L21" s="1"/>
      <c r="M21" s="260">
        <f>SUM(M9:M14)</f>
        <v>70.599999999999994</v>
      </c>
      <c r="N21" s="260">
        <f t="shared" ref="N21:O21" si="0">SUM(N9:N14)</f>
        <v>1317.66</v>
      </c>
      <c r="O21" s="261">
        <f t="shared" si="0"/>
        <v>1387</v>
      </c>
    </row>
    <row r="22" spans="1:15" ht="15" customHeight="1">
      <c r="L22" s="1"/>
    </row>
    <row r="23" spans="1:15" ht="15" customHeight="1">
      <c r="B23" s="337" t="s">
        <v>111</v>
      </c>
      <c r="C23" s="31">
        <v>37048</v>
      </c>
      <c r="D23" t="s">
        <v>70</v>
      </c>
      <c r="E23" s="11">
        <f>408814/340.75</f>
        <v>1199.7476155539252</v>
      </c>
      <c r="F23" t="s">
        <v>113</v>
      </c>
      <c r="L23" s="1"/>
    </row>
    <row r="24" spans="1:15">
      <c r="B24" s="337" t="s">
        <v>111</v>
      </c>
      <c r="C24" s="42">
        <v>37496</v>
      </c>
      <c r="D24" s="36" t="s">
        <v>51</v>
      </c>
      <c r="E24" s="157">
        <v>52855.65</v>
      </c>
      <c r="L24" s="1"/>
    </row>
    <row r="25" spans="1:15">
      <c r="B25" s="337" t="s">
        <v>111</v>
      </c>
      <c r="C25" s="42">
        <v>37931</v>
      </c>
      <c r="D25" t="s">
        <v>51</v>
      </c>
      <c r="E25" s="11"/>
      <c r="L25" s="1"/>
    </row>
    <row r="26" spans="1:15">
      <c r="B26" s="337" t="s">
        <v>111</v>
      </c>
      <c r="C26" s="42">
        <v>38854</v>
      </c>
      <c r="D26" t="s">
        <v>70</v>
      </c>
      <c r="E26" s="11">
        <v>15080</v>
      </c>
      <c r="F26" t="s">
        <v>114</v>
      </c>
      <c r="L26" s="1"/>
    </row>
    <row r="27" spans="1:15">
      <c r="B27" s="337" t="s">
        <v>111</v>
      </c>
      <c r="C27" s="42">
        <v>42244</v>
      </c>
      <c r="D27" t="s">
        <v>75</v>
      </c>
      <c r="E27" s="11"/>
      <c r="J27" s="40"/>
      <c r="K27" s="39"/>
      <c r="L27" s="1"/>
    </row>
    <row r="28" spans="1:15">
      <c r="B28" s="11"/>
      <c r="C28" s="42"/>
      <c r="E28" s="11"/>
      <c r="L28" s="1"/>
    </row>
    <row r="29" spans="1:15">
      <c r="B29" s="11"/>
      <c r="C29" s="42"/>
      <c r="E29" s="11"/>
      <c r="L29" s="1"/>
    </row>
    <row r="30" spans="1:15">
      <c r="B30" s="11"/>
      <c r="C30" s="42"/>
      <c r="E30" s="11"/>
      <c r="L30" s="1"/>
    </row>
    <row r="31" spans="1:15">
      <c r="B31" s="11"/>
      <c r="C31" s="42"/>
      <c r="E31" s="11"/>
      <c r="L31" s="1"/>
    </row>
    <row r="32" spans="1:15">
      <c r="C32" s="42"/>
      <c r="E32" s="32"/>
      <c r="H32" s="47"/>
    </row>
    <row r="33" spans="3:8">
      <c r="C33" s="42"/>
      <c r="E33" s="32"/>
      <c r="H33" s="46"/>
    </row>
    <row r="34" spans="3:8">
      <c r="C34" s="42"/>
      <c r="E34" s="32"/>
    </row>
    <row r="35" spans="3:8">
      <c r="C35" s="42"/>
      <c r="E35" s="32"/>
    </row>
    <row r="36" spans="3:8">
      <c r="C36" s="42"/>
      <c r="E36" s="32"/>
    </row>
    <row r="37" spans="3:8">
      <c r="C37" s="42"/>
      <c r="E37" s="32"/>
    </row>
    <row r="38" spans="3:8">
      <c r="C38" s="42"/>
      <c r="E38" s="32"/>
    </row>
    <row r="39" spans="3:8">
      <c r="C39" s="42"/>
      <c r="E39" s="32"/>
    </row>
    <row r="40" spans="3:8">
      <c r="E40" s="32"/>
    </row>
    <row r="41" spans="3:8">
      <c r="E41" s="32"/>
    </row>
    <row r="62" spans="3:3" s="26" customFormat="1" ht="11.25">
      <c r="C62" s="43"/>
    </row>
    <row r="63" spans="3:3" s="26" customFormat="1" ht="11.25">
      <c r="C63" s="43"/>
    </row>
    <row r="64" spans="3:3" s="26" customFormat="1" ht="11.25">
      <c r="C64" s="43"/>
    </row>
    <row r="65" spans="3:3" s="26" customFormat="1" ht="11.25">
      <c r="C65" s="43"/>
    </row>
    <row r="66" spans="3:3" s="26" customFormat="1" ht="11.25">
      <c r="C66" s="43"/>
    </row>
    <row r="67" spans="3:3" s="26" customFormat="1" ht="11.25">
      <c r="C67" s="43"/>
    </row>
    <row r="68" spans="3:3" s="26" customFormat="1" ht="11.25">
      <c r="C68" s="43"/>
    </row>
    <row r="69" spans="3:3" s="26" customFormat="1" ht="11.25">
      <c r="C69" s="43"/>
    </row>
    <row r="70" spans="3:3" s="26" customFormat="1" ht="11.25">
      <c r="C70" s="43"/>
    </row>
    <row r="71" spans="3:3" s="26" customFormat="1" ht="11.25">
      <c r="C71" s="43"/>
    </row>
    <row r="72" spans="3:3" s="26" customFormat="1" ht="11.25">
      <c r="C72" s="43"/>
    </row>
    <row r="73" spans="3:3" s="26" customFormat="1" ht="11.25">
      <c r="C73" s="43"/>
    </row>
    <row r="74" spans="3:3" s="26" customFormat="1" ht="11.25">
      <c r="C74" s="43"/>
    </row>
    <row r="75" spans="3:3" s="26" customFormat="1" ht="11.25">
      <c r="C75" s="43"/>
    </row>
    <row r="76" spans="3:3" s="26" customFormat="1" ht="11.25">
      <c r="C76" s="43"/>
    </row>
    <row r="77" spans="3:3" s="26" customFormat="1" ht="11.25">
      <c r="C77" s="43"/>
    </row>
    <row r="78" spans="3:3" s="26" customFormat="1" ht="11.25">
      <c r="C78" s="43"/>
    </row>
    <row r="79" spans="3:3" s="26" customFormat="1" ht="11.25">
      <c r="C79" s="43"/>
    </row>
    <row r="80" spans="3:3" s="26" customFormat="1" ht="11.25">
      <c r="C80" s="43"/>
    </row>
    <row r="81" spans="3:3" s="26" customFormat="1" ht="11.25">
      <c r="C81" s="43"/>
    </row>
    <row r="82" spans="3:3" s="26" customFormat="1" ht="11.25">
      <c r="C82" s="43"/>
    </row>
    <row r="83" spans="3:3" s="26" customFormat="1" ht="11.25">
      <c r="C83" s="43"/>
    </row>
    <row r="84" spans="3:3" s="26" customFormat="1" ht="11.25">
      <c r="C84" s="43"/>
    </row>
    <row r="85" spans="3:3" s="26" customFormat="1" ht="11.25">
      <c r="C85" s="43"/>
    </row>
    <row r="86" spans="3:3" s="26" customFormat="1" ht="11.25">
      <c r="C86" s="43"/>
    </row>
    <row r="87" spans="3:3" s="26" customFormat="1" ht="11.25">
      <c r="C87" s="43"/>
    </row>
    <row r="88" spans="3:3" s="26" customFormat="1" ht="11.25">
      <c r="C88" s="43"/>
    </row>
    <row r="89" spans="3:3" s="26" customFormat="1" ht="11.25">
      <c r="C89" s="43"/>
    </row>
    <row r="90" spans="3:3" s="26" customFormat="1" ht="11.25">
      <c r="C90" s="43"/>
    </row>
    <row r="91" spans="3:3" s="26" customFormat="1" ht="11.25">
      <c r="C91" s="43"/>
    </row>
    <row r="92" spans="3:3" s="26" customFormat="1" ht="11.25">
      <c r="C92" s="43"/>
    </row>
    <row r="93" spans="3:3" s="26" customFormat="1" ht="11.25">
      <c r="C93" s="43"/>
    </row>
    <row r="94" spans="3:3" s="26" customFormat="1" ht="11.25">
      <c r="C94" s="43"/>
    </row>
    <row r="95" spans="3:3" s="26" customFormat="1" ht="11.25">
      <c r="C95" s="43"/>
    </row>
    <row r="96" spans="3:3" s="26" customFormat="1" ht="11.25">
      <c r="C96" s="43"/>
    </row>
    <row r="97" spans="3:3" s="26" customFormat="1" ht="11.25">
      <c r="C97" s="43"/>
    </row>
    <row r="98" spans="3:3" s="26" customFormat="1" ht="11.25">
      <c r="C98" s="43"/>
    </row>
    <row r="99" spans="3:3" s="26" customFormat="1" ht="11.25">
      <c r="C99" s="43"/>
    </row>
    <row r="100" spans="3:3" s="26" customFormat="1" ht="11.25">
      <c r="C100" s="43"/>
    </row>
    <row r="101" spans="3:3" s="26" customFormat="1" ht="11.25">
      <c r="C101" s="43"/>
    </row>
    <row r="102" spans="3:3" s="26" customFormat="1" ht="11.25">
      <c r="C102" s="43"/>
    </row>
    <row r="103" spans="3:3" s="26" customFormat="1" ht="11.25">
      <c r="C103" s="43"/>
    </row>
    <row r="104" spans="3:3" s="26" customFormat="1" ht="11.25">
      <c r="C104" s="43"/>
    </row>
    <row r="105" spans="3:3" s="26" customFormat="1" ht="11.25">
      <c r="C105" s="43"/>
    </row>
    <row r="106" spans="3:3" s="26" customFormat="1" ht="11.25">
      <c r="C106" s="43"/>
    </row>
    <row r="107" spans="3:3" s="26" customFormat="1" ht="11.25">
      <c r="C107" s="43"/>
    </row>
    <row r="108" spans="3:3" s="26" customFormat="1" ht="11.25">
      <c r="C108" s="43"/>
    </row>
    <row r="109" spans="3:3" s="26" customFormat="1" ht="11.25">
      <c r="C109" s="43"/>
    </row>
    <row r="110" spans="3:3" s="26" customFormat="1" ht="11.25">
      <c r="C110" s="43"/>
    </row>
    <row r="111" spans="3:3" s="26" customFormat="1" ht="11.25">
      <c r="C111" s="43"/>
    </row>
    <row r="112" spans="3:3" s="26" customFormat="1" ht="11.25">
      <c r="C112" s="43"/>
    </row>
    <row r="113" spans="3:3" s="26" customFormat="1" ht="11.25">
      <c r="C113" s="43"/>
    </row>
    <row r="114" spans="3:3" s="26" customFormat="1" ht="11.25">
      <c r="C114" s="43"/>
    </row>
    <row r="115" spans="3:3" s="26" customFormat="1" ht="11.25">
      <c r="C115" s="43"/>
    </row>
    <row r="116" spans="3:3" s="26" customFormat="1" ht="11.25">
      <c r="C116" s="43"/>
    </row>
    <row r="117" spans="3:3" s="26" customFormat="1" ht="11.25">
      <c r="C117" s="43"/>
    </row>
    <row r="118" spans="3:3" s="26" customFormat="1" ht="11.25">
      <c r="C118" s="43"/>
    </row>
    <row r="119" spans="3:3" s="26" customFormat="1" ht="11.25">
      <c r="C119" s="43"/>
    </row>
    <row r="120" spans="3:3" s="26" customFormat="1" ht="11.25">
      <c r="C120" s="43"/>
    </row>
  </sheetData>
  <mergeCells count="7">
    <mergeCell ref="E15:E19"/>
    <mergeCell ref="M2:O2"/>
    <mergeCell ref="C4:C6"/>
    <mergeCell ref="C7:C8"/>
    <mergeCell ref="C11:C14"/>
    <mergeCell ref="E4:E14"/>
    <mergeCell ref="G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3"/>
  <sheetViews>
    <sheetView workbookViewId="0">
      <pane ySplit="1" topLeftCell="A2" activePane="bottomLeft" state="frozen"/>
      <selection pane="bottomLeft" activeCell="I23" sqref="I23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61.33203125" bestFit="1" customWidth="1"/>
    <col min="5" max="6" width="16.21875" bestFit="1" customWidth="1"/>
    <col min="7" max="9" width="12.44140625" customWidth="1"/>
    <col min="10" max="10" width="17.21875" bestFit="1" customWidth="1"/>
    <col min="11" max="11" width="9.44140625" bestFit="1" customWidth="1"/>
    <col min="12" max="12" width="10" customWidth="1"/>
    <col min="13" max="13" width="8.44140625" customWidth="1"/>
    <col min="14" max="14" width="9.21875" bestFit="1" customWidth="1"/>
    <col min="15" max="15" width="8.33203125" customWidth="1"/>
    <col min="16" max="16" width="9.44140625" customWidth="1"/>
    <col min="17" max="17" width="8.109375" customWidth="1"/>
    <col min="18" max="18" width="11.77734375" customWidth="1"/>
    <col min="19" max="19" width="8.88671875" customWidth="1"/>
    <col min="20" max="20" width="11.77734375" customWidth="1"/>
    <col min="21" max="22" width="8.88671875" customWidth="1"/>
    <col min="23" max="23" width="9" customWidth="1"/>
    <col min="24" max="29" width="8.44140625" customWidth="1"/>
    <col min="30" max="31" width="8.5546875" customWidth="1"/>
    <col min="32" max="32" width="9.5546875" customWidth="1"/>
    <col min="33" max="33" width="8.33203125" customWidth="1"/>
    <col min="34" max="34" width="9.33203125" bestFit="1" customWidth="1"/>
    <col min="35" max="35" width="9.21875" customWidth="1"/>
    <col min="36" max="36" width="10.33203125" customWidth="1"/>
    <col min="37" max="37" width="14.21875" customWidth="1"/>
    <col min="38" max="38" width="69.109375" bestFit="1" customWidth="1"/>
    <col min="39" max="39" width="27.6640625" bestFit="1" customWidth="1"/>
    <col min="40" max="40" width="13.44140625" bestFit="1" customWidth="1"/>
  </cols>
  <sheetData>
    <row r="1" spans="1:38" s="9" customFormat="1" ht="49.5" thickBot="1">
      <c r="A1" s="2" t="s">
        <v>0</v>
      </c>
      <c r="B1" s="2" t="s">
        <v>1</v>
      </c>
      <c r="C1" s="3" t="s">
        <v>32</v>
      </c>
      <c r="D1" s="4" t="s">
        <v>33</v>
      </c>
      <c r="E1" s="4" t="s">
        <v>35</v>
      </c>
      <c r="F1" s="4" t="s">
        <v>34</v>
      </c>
      <c r="G1" s="7" t="s">
        <v>42</v>
      </c>
      <c r="H1" s="7" t="s">
        <v>36</v>
      </c>
      <c r="I1" s="7" t="s">
        <v>2</v>
      </c>
      <c r="J1" s="4" t="s">
        <v>3</v>
      </c>
      <c r="K1" s="4" t="s">
        <v>4</v>
      </c>
      <c r="L1" s="18" t="s">
        <v>15</v>
      </c>
      <c r="M1" s="28" t="s">
        <v>16</v>
      </c>
      <c r="N1" s="5" t="s">
        <v>22</v>
      </c>
      <c r="O1" s="19" t="s">
        <v>5</v>
      </c>
      <c r="P1" s="5" t="s">
        <v>6</v>
      </c>
      <c r="Q1" s="19" t="s">
        <v>5</v>
      </c>
      <c r="R1" s="14" t="s">
        <v>43</v>
      </c>
      <c r="S1" s="6" t="s">
        <v>37</v>
      </c>
      <c r="T1" s="14" t="s">
        <v>44</v>
      </c>
      <c r="U1" s="6" t="s">
        <v>38</v>
      </c>
      <c r="V1" s="20" t="s">
        <v>45</v>
      </c>
      <c r="W1" s="19" t="s">
        <v>5</v>
      </c>
      <c r="X1" s="5" t="s">
        <v>39</v>
      </c>
      <c r="Y1" s="19" t="s">
        <v>5</v>
      </c>
      <c r="Z1" s="8" t="s">
        <v>46</v>
      </c>
      <c r="AA1" s="19" t="s">
        <v>5</v>
      </c>
      <c r="AB1" s="5" t="s">
        <v>7</v>
      </c>
      <c r="AC1" s="19" t="s">
        <v>5</v>
      </c>
      <c r="AD1" s="2" t="s">
        <v>8</v>
      </c>
      <c r="AE1" s="19" t="s">
        <v>5</v>
      </c>
      <c r="AF1" s="8" t="s">
        <v>9</v>
      </c>
      <c r="AG1" s="19" t="s">
        <v>5</v>
      </c>
      <c r="AH1" s="23" t="s">
        <v>10</v>
      </c>
      <c r="AI1" s="2" t="s">
        <v>11</v>
      </c>
      <c r="AJ1" s="23" t="s">
        <v>10</v>
      </c>
      <c r="AK1" s="23" t="s">
        <v>10</v>
      </c>
    </row>
    <row r="5" spans="1:38" s="1" customFormat="1" ht="13.5" thickBot="1">
      <c r="A5" s="56"/>
      <c r="B5" s="56"/>
      <c r="C5" s="57"/>
      <c r="D5" s="58"/>
      <c r="E5" s="58"/>
      <c r="F5" s="58"/>
      <c r="G5" s="102"/>
      <c r="H5" s="102"/>
      <c r="I5" s="102"/>
      <c r="J5" s="60"/>
      <c r="K5" s="60"/>
      <c r="L5" s="98"/>
      <c r="M5" s="99"/>
      <c r="N5" s="98"/>
      <c r="O5" s="100"/>
      <c r="P5" s="98"/>
      <c r="Q5" s="100"/>
      <c r="R5" s="98"/>
      <c r="S5" s="98"/>
      <c r="T5" s="98"/>
      <c r="U5" s="98"/>
      <c r="V5" s="98"/>
      <c r="W5" s="101"/>
      <c r="X5" s="99"/>
      <c r="Y5" s="101"/>
      <c r="Z5" s="99"/>
      <c r="AA5" s="101"/>
      <c r="AB5" s="99"/>
      <c r="AC5" s="101"/>
      <c r="AD5" s="99"/>
      <c r="AE5" s="101"/>
      <c r="AF5" s="99"/>
      <c r="AG5" s="101"/>
      <c r="AH5" s="142"/>
      <c r="AI5" s="116"/>
      <c r="AJ5" s="101"/>
    </row>
    <row r="6" spans="1:38" s="1" customFormat="1" ht="12.75" customHeight="1">
      <c r="A6" s="274" t="s">
        <v>76</v>
      </c>
      <c r="B6" s="159" t="s">
        <v>111</v>
      </c>
      <c r="C6" s="64">
        <v>37117</v>
      </c>
      <c r="D6" s="65" t="s">
        <v>74</v>
      </c>
      <c r="E6" s="65" t="s">
        <v>74</v>
      </c>
      <c r="F6" s="65" t="s">
        <v>74</v>
      </c>
      <c r="G6" s="160"/>
      <c r="H6" s="160"/>
      <c r="I6" s="160"/>
      <c r="J6" s="277" t="s">
        <v>112</v>
      </c>
      <c r="K6" s="277" t="s">
        <v>77</v>
      </c>
      <c r="L6" s="66">
        <v>896.41966250917096</v>
      </c>
      <c r="M6" s="66">
        <v>30.73</v>
      </c>
      <c r="N6" s="91">
        <v>3080.86</v>
      </c>
      <c r="O6" s="92">
        <v>15870.695174933437</v>
      </c>
      <c r="P6" s="144"/>
      <c r="Q6" s="144"/>
      <c r="R6" s="67"/>
      <c r="S6" s="67"/>
      <c r="T6" s="67"/>
      <c r="U6" s="67"/>
      <c r="V6" s="91"/>
      <c r="W6" s="68"/>
      <c r="X6" s="67">
        <v>36.225972120322815</v>
      </c>
      <c r="Y6" s="68">
        <v>646.06856030497636</v>
      </c>
      <c r="Z6" s="144"/>
      <c r="AA6" s="144"/>
      <c r="AB6" s="120">
        <v>333.49963316214235</v>
      </c>
      <c r="AC6" s="119">
        <v>5947.7666228983799</v>
      </c>
      <c r="AD6" s="280" t="s">
        <v>71</v>
      </c>
      <c r="AE6" s="281"/>
      <c r="AF6" s="120">
        <v>865.68745414526779</v>
      </c>
      <c r="AG6" s="138">
        <v>31309.713493504642</v>
      </c>
      <c r="AH6" s="70">
        <f>AG6</f>
        <v>31309.713493504642</v>
      </c>
      <c r="AI6" s="286">
        <v>46051</v>
      </c>
      <c r="AJ6" s="292">
        <f>AH6+AH7+AH8</f>
        <v>47544.518687991425</v>
      </c>
      <c r="AK6" s="268">
        <f>AJ6+AJ9</f>
        <v>75712.49636830634</v>
      </c>
    </row>
    <row r="7" spans="1:38" s="1" customFormat="1" ht="12.75" customHeight="1">
      <c r="A7" s="275"/>
      <c r="B7" s="161"/>
      <c r="C7" s="162"/>
      <c r="D7" s="163" t="s">
        <v>78</v>
      </c>
      <c r="E7" s="145" t="s">
        <v>72</v>
      </c>
      <c r="F7" s="146" t="s">
        <v>72</v>
      </c>
      <c r="G7" s="80">
        <v>2473.89</v>
      </c>
      <c r="H7" s="145" t="s">
        <v>72</v>
      </c>
      <c r="I7" s="146" t="s">
        <v>72</v>
      </c>
      <c r="J7" s="278"/>
      <c r="K7" s="278"/>
      <c r="L7" s="124">
        <v>258.29433822450477</v>
      </c>
      <c r="M7" s="146" t="s">
        <v>72</v>
      </c>
      <c r="N7" s="123">
        <v>258.29433822450477</v>
      </c>
      <c r="O7" s="126">
        <v>4658.8809114052046</v>
      </c>
      <c r="P7" s="164"/>
      <c r="Q7" s="164"/>
      <c r="R7" s="145" t="s">
        <v>72</v>
      </c>
      <c r="S7" s="165"/>
      <c r="T7" s="145" t="s">
        <v>72</v>
      </c>
      <c r="U7" s="165"/>
      <c r="V7" s="123">
        <v>19.172624358033751</v>
      </c>
      <c r="W7" s="125">
        <v>341.88549198651617</v>
      </c>
      <c r="X7" s="165">
        <v>10.436855759354364</v>
      </c>
      <c r="Y7" s="125">
        <v>186.13508430251326</v>
      </c>
      <c r="Z7" s="164"/>
      <c r="AA7" s="164"/>
      <c r="AB7" s="75">
        <v>93.764606309611167</v>
      </c>
      <c r="AC7" s="76">
        <v>1672.2357099156725</v>
      </c>
      <c r="AD7" s="282"/>
      <c r="AE7" s="283"/>
      <c r="AF7" s="75">
        <v>258.29433822450477</v>
      </c>
      <c r="AG7" s="76">
        <v>9265.4060497054961</v>
      </c>
      <c r="AH7" s="70">
        <f>AG7</f>
        <v>9265.4060497054961</v>
      </c>
      <c r="AI7" s="287"/>
      <c r="AJ7" s="293"/>
      <c r="AK7" s="269"/>
      <c r="AL7" s="1" t="s">
        <v>79</v>
      </c>
    </row>
    <row r="8" spans="1:38" s="1" customFormat="1" ht="15.75" customHeight="1" thickBot="1">
      <c r="A8" s="275"/>
      <c r="B8" s="166"/>
      <c r="C8" s="82"/>
      <c r="D8" s="83" t="s">
        <v>80</v>
      </c>
      <c r="E8" s="153" t="s">
        <v>72</v>
      </c>
      <c r="F8" s="154" t="s">
        <v>72</v>
      </c>
      <c r="G8" s="167">
        <v>2632.26</v>
      </c>
      <c r="H8" s="153" t="s">
        <v>72</v>
      </c>
      <c r="I8" s="154" t="s">
        <v>72</v>
      </c>
      <c r="J8" s="278"/>
      <c r="K8" s="278"/>
      <c r="L8" s="84">
        <v>193.92400440205429</v>
      </c>
      <c r="M8" s="154" t="s">
        <v>72</v>
      </c>
      <c r="N8" s="84">
        <v>193.92400440205429</v>
      </c>
      <c r="O8" s="97">
        <v>3510.880435705039</v>
      </c>
      <c r="P8" s="155"/>
      <c r="Q8" s="155"/>
      <c r="R8" s="151" t="s">
        <v>72</v>
      </c>
      <c r="S8" s="84"/>
      <c r="T8" s="151" t="s">
        <v>72</v>
      </c>
      <c r="U8" s="85"/>
      <c r="V8" s="84">
        <v>20.40000146735143</v>
      </c>
      <c r="W8" s="86">
        <v>363.82180680881294</v>
      </c>
      <c r="X8" s="85">
        <v>10.721923991195892</v>
      </c>
      <c r="Y8" s="86">
        <v>191.21910583057098</v>
      </c>
      <c r="Z8" s="155"/>
      <c r="AA8" s="155"/>
      <c r="AB8" s="88">
        <v>67.5255219369039</v>
      </c>
      <c r="AC8" s="89">
        <v>1204.2773233721823</v>
      </c>
      <c r="AD8" s="282"/>
      <c r="AE8" s="283"/>
      <c r="AF8" s="88">
        <v>193.92400440205429</v>
      </c>
      <c r="AG8" s="86">
        <v>6969.3991447812914</v>
      </c>
      <c r="AH8" s="90">
        <f>AG8</f>
        <v>6969.3991447812914</v>
      </c>
      <c r="AI8" s="288"/>
      <c r="AJ8" s="294"/>
      <c r="AK8" s="269"/>
    </row>
    <row r="9" spans="1:38" s="1" customFormat="1" ht="12.75" customHeight="1">
      <c r="A9" s="275"/>
      <c r="B9" s="168" t="s">
        <v>111</v>
      </c>
      <c r="C9" s="149">
        <v>39268</v>
      </c>
      <c r="D9" s="122" t="s">
        <v>81</v>
      </c>
      <c r="E9" s="122" t="s">
        <v>74</v>
      </c>
      <c r="F9" s="122" t="s">
        <v>74</v>
      </c>
      <c r="G9" s="143"/>
      <c r="H9" s="143"/>
      <c r="I9" s="143"/>
      <c r="J9" s="278"/>
      <c r="K9" s="278"/>
      <c r="L9" s="66">
        <v>665.46999999999991</v>
      </c>
      <c r="M9" s="66">
        <v>35</v>
      </c>
      <c r="N9" s="91">
        <v>630.46999999999991</v>
      </c>
      <c r="O9" s="92">
        <v>6267</v>
      </c>
      <c r="P9" s="144"/>
      <c r="Q9" s="144"/>
      <c r="R9" s="66"/>
      <c r="S9" s="66"/>
      <c r="T9" s="91"/>
      <c r="U9" s="91"/>
      <c r="V9" s="91"/>
      <c r="W9" s="68"/>
      <c r="X9" s="67">
        <v>32.18</v>
      </c>
      <c r="Y9" s="68">
        <v>320</v>
      </c>
      <c r="Z9" s="144"/>
      <c r="AA9" s="144"/>
      <c r="AB9" s="66">
        <v>242.48400000000004</v>
      </c>
      <c r="AC9" s="68">
        <v>2412</v>
      </c>
      <c r="AD9" s="282"/>
      <c r="AE9" s="283"/>
      <c r="AF9" s="66">
        <v>630.46999999999991</v>
      </c>
      <c r="AG9" s="69">
        <v>12538.244629431556</v>
      </c>
      <c r="AH9" s="70">
        <f t="shared" ref="AH9:AH12" si="0">AE9+AG9</f>
        <v>12538.244629431556</v>
      </c>
      <c r="AI9" s="289">
        <v>46052</v>
      </c>
      <c r="AJ9" s="271">
        <f>AH9+AH10+AH11+AH12</f>
        <v>28167.977680314918</v>
      </c>
      <c r="AK9" s="269"/>
    </row>
    <row r="10" spans="1:38" s="1" customFormat="1" ht="15.75" customHeight="1">
      <c r="A10" s="275"/>
      <c r="B10" s="169"/>
      <c r="C10" s="149"/>
      <c r="D10" s="117" t="s">
        <v>82</v>
      </c>
      <c r="E10" s="145" t="s">
        <v>72</v>
      </c>
      <c r="F10" s="146" t="s">
        <v>72</v>
      </c>
      <c r="G10" s="118">
        <v>4979.4277329420393</v>
      </c>
      <c r="H10" s="145" t="s">
        <v>72</v>
      </c>
      <c r="I10" s="146" t="s">
        <v>72</v>
      </c>
      <c r="J10" s="278"/>
      <c r="K10" s="278"/>
      <c r="L10" s="127">
        <v>376.67314250000004</v>
      </c>
      <c r="M10" s="146" t="s">
        <v>72</v>
      </c>
      <c r="N10" s="127">
        <v>376.67314250000004</v>
      </c>
      <c r="O10" s="131">
        <v>3747</v>
      </c>
      <c r="P10" s="147"/>
      <c r="Q10" s="147"/>
      <c r="R10" s="145" t="s">
        <v>72</v>
      </c>
      <c r="S10" s="127"/>
      <c r="T10" s="145" t="s">
        <v>72</v>
      </c>
      <c r="U10" s="127"/>
      <c r="V10" s="127">
        <v>93.107182500000008</v>
      </c>
      <c r="W10" s="130">
        <v>926</v>
      </c>
      <c r="X10" s="128">
        <v>25.944893999999998</v>
      </c>
      <c r="Y10" s="130">
        <v>258</v>
      </c>
      <c r="Z10" s="147"/>
      <c r="AA10" s="147"/>
      <c r="AB10" s="124">
        <v>112.22638400000001</v>
      </c>
      <c r="AC10" s="125">
        <v>1116</v>
      </c>
      <c r="AD10" s="282"/>
      <c r="AE10" s="283"/>
      <c r="AF10" s="75">
        <v>376.67314250000004</v>
      </c>
      <c r="AG10" s="76">
        <v>7493.8602465297527</v>
      </c>
      <c r="AH10" s="76">
        <f t="shared" si="0"/>
        <v>7493.8602465297527</v>
      </c>
      <c r="AI10" s="290"/>
      <c r="AJ10" s="272"/>
      <c r="AK10" s="269"/>
      <c r="AL10" s="1" t="s">
        <v>83</v>
      </c>
    </row>
    <row r="11" spans="1:38" s="1" customFormat="1" ht="12.75" customHeight="1">
      <c r="A11" s="275"/>
      <c r="B11" s="169"/>
      <c r="C11" s="149"/>
      <c r="D11" s="117" t="s">
        <v>84</v>
      </c>
      <c r="E11" s="145" t="s">
        <v>72</v>
      </c>
      <c r="F11" s="146" t="s">
        <v>72</v>
      </c>
      <c r="G11" s="118">
        <v>3161.5553925165077</v>
      </c>
      <c r="H11" s="145" t="s">
        <v>72</v>
      </c>
      <c r="I11" s="146" t="s">
        <v>72</v>
      </c>
      <c r="J11" s="278"/>
      <c r="K11" s="278"/>
      <c r="L11" s="75">
        <v>365.27314250000001</v>
      </c>
      <c r="M11" s="146" t="s">
        <v>72</v>
      </c>
      <c r="N11" s="74">
        <v>365.27314250000001</v>
      </c>
      <c r="O11" s="129">
        <v>3634</v>
      </c>
      <c r="P11" s="148"/>
      <c r="Q11" s="148"/>
      <c r="R11" s="145" t="s">
        <v>72</v>
      </c>
      <c r="S11" s="75"/>
      <c r="T11" s="145" t="s">
        <v>72</v>
      </c>
      <c r="U11" s="74"/>
      <c r="V11" s="74">
        <v>93.107182500000008</v>
      </c>
      <c r="W11" s="76">
        <v>926</v>
      </c>
      <c r="X11" s="80">
        <v>25.944893999999998</v>
      </c>
      <c r="Y11" s="76">
        <v>258</v>
      </c>
      <c r="Z11" s="148"/>
      <c r="AA11" s="148"/>
      <c r="AB11" s="75">
        <v>107.66638400000002</v>
      </c>
      <c r="AC11" s="76">
        <v>1073</v>
      </c>
      <c r="AD11" s="282"/>
      <c r="AE11" s="283"/>
      <c r="AF11" s="75">
        <v>365.27314250000001</v>
      </c>
      <c r="AG11" s="76">
        <v>7267.0569258234545</v>
      </c>
      <c r="AH11" s="76">
        <f t="shared" si="0"/>
        <v>7267.0569258234545</v>
      </c>
      <c r="AI11" s="290"/>
      <c r="AJ11" s="272"/>
      <c r="AK11" s="269"/>
    </row>
    <row r="12" spans="1:38" s="1" customFormat="1" ht="15.75" customHeight="1" thickBot="1">
      <c r="A12" s="276"/>
      <c r="B12" s="170"/>
      <c r="C12" s="150"/>
      <c r="D12" s="121" t="s">
        <v>73</v>
      </c>
      <c r="E12" s="153" t="s">
        <v>72</v>
      </c>
      <c r="F12" s="154" t="s">
        <v>72</v>
      </c>
      <c r="G12" s="171">
        <v>3260.78</v>
      </c>
      <c r="H12" s="153" t="s">
        <v>72</v>
      </c>
      <c r="I12" s="154" t="s">
        <v>72</v>
      </c>
      <c r="J12" s="279"/>
      <c r="K12" s="279"/>
      <c r="L12" s="84">
        <v>43.666499999999999</v>
      </c>
      <c r="M12" s="152" t="s">
        <v>72</v>
      </c>
      <c r="N12" s="84">
        <v>43.666499999999999</v>
      </c>
      <c r="O12" s="97">
        <v>434</v>
      </c>
      <c r="P12" s="155"/>
      <c r="Q12" s="155"/>
      <c r="R12" s="151" t="s">
        <v>72</v>
      </c>
      <c r="S12" s="84"/>
      <c r="T12" s="151" t="s">
        <v>72</v>
      </c>
      <c r="U12" s="84"/>
      <c r="V12" s="84">
        <v>8.6665799999999997</v>
      </c>
      <c r="W12" s="86">
        <v>86</v>
      </c>
      <c r="X12" s="85">
        <v>5.5199879999999997</v>
      </c>
      <c r="Y12" s="86">
        <v>55</v>
      </c>
      <c r="Z12" s="155"/>
      <c r="AA12" s="155"/>
      <c r="AB12" s="88">
        <v>12.799968</v>
      </c>
      <c r="AC12" s="89">
        <v>127</v>
      </c>
      <c r="AD12" s="284"/>
      <c r="AE12" s="285"/>
      <c r="AF12" s="88">
        <v>43.666499999999999</v>
      </c>
      <c r="AG12" s="86">
        <v>868.81587853015742</v>
      </c>
      <c r="AH12" s="86">
        <f t="shared" si="0"/>
        <v>868.81587853015742</v>
      </c>
      <c r="AI12" s="291"/>
      <c r="AJ12" s="273"/>
      <c r="AK12" s="270"/>
    </row>
    <row r="13" spans="1:38" s="1" customFormat="1" ht="12.75">
      <c r="A13" s="56"/>
      <c r="B13" s="56"/>
      <c r="C13" s="57"/>
      <c r="D13" s="58"/>
      <c r="E13" s="58"/>
      <c r="F13" s="58"/>
      <c r="G13" s="102"/>
      <c r="H13" s="102"/>
      <c r="I13" s="102"/>
      <c r="J13" s="60"/>
      <c r="K13" s="60"/>
      <c r="L13" s="98"/>
      <c r="M13" s="99"/>
      <c r="N13" s="98"/>
      <c r="O13" s="100"/>
      <c r="P13" s="98"/>
      <c r="Q13" s="100"/>
      <c r="R13" s="98"/>
      <c r="S13" s="98"/>
      <c r="T13" s="98"/>
      <c r="U13" s="98"/>
      <c r="V13" s="98"/>
      <c r="W13" s="101"/>
      <c r="X13" s="99"/>
      <c r="Y13" s="101"/>
      <c r="Z13" s="99"/>
      <c r="AA13" s="101"/>
      <c r="AB13" s="99"/>
      <c r="AC13" s="101"/>
      <c r="AD13" s="99"/>
      <c r="AE13" s="101"/>
      <c r="AF13" s="99"/>
      <c r="AG13" s="101"/>
      <c r="AH13" s="101"/>
      <c r="AI13" s="99"/>
      <c r="AJ13" s="101"/>
    </row>
  </sheetData>
  <mergeCells count="9">
    <mergeCell ref="AK6:AK12"/>
    <mergeCell ref="AJ9:AJ12"/>
    <mergeCell ref="A6:A12"/>
    <mergeCell ref="J6:J12"/>
    <mergeCell ref="K6:K12"/>
    <mergeCell ref="AD6:AE12"/>
    <mergeCell ref="AI6:AI8"/>
    <mergeCell ref="AI9:AI12"/>
    <mergeCell ref="AJ6:A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24"/>
  <sheetViews>
    <sheetView workbookViewId="0">
      <pane ySplit="2" topLeftCell="A3" activePane="bottomLeft" state="frozen"/>
      <selection pane="bottomLeft" activeCell="J28" sqref="J28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50" bestFit="1" customWidth="1"/>
    <col min="5" max="5" width="22.6640625" customWidth="1"/>
    <col min="6" max="6" width="11.21875" customWidth="1"/>
    <col min="7" max="7" width="12.5546875" customWidth="1"/>
    <col min="8" max="8" width="16.21875" customWidth="1"/>
    <col min="9" max="9" width="11.44140625" bestFit="1" customWidth="1"/>
    <col min="10" max="10" width="14" customWidth="1"/>
    <col min="11" max="11" width="10" customWidth="1"/>
    <col min="12" max="13" width="8.88671875" customWidth="1"/>
    <col min="14" max="14" width="10" customWidth="1"/>
    <col min="15" max="19" width="8.88671875" customWidth="1"/>
    <col min="20" max="20" width="11.5546875" customWidth="1"/>
    <col min="21" max="21" width="8.88671875" customWidth="1"/>
    <col min="22" max="22" width="10.33203125" customWidth="1"/>
    <col min="23" max="23" width="8.88671875" customWidth="1"/>
    <col min="24" max="25" width="10.33203125" customWidth="1"/>
    <col min="26" max="26" width="11.21875" customWidth="1"/>
    <col min="27" max="28" width="8.88671875" customWidth="1"/>
    <col min="29" max="29" width="12" customWidth="1"/>
    <col min="30" max="30" width="7.5546875" customWidth="1"/>
    <col min="31" max="31" width="8.88671875" customWidth="1"/>
    <col min="32" max="32" width="6.77734375" customWidth="1"/>
    <col min="33" max="33" width="8.88671875" customWidth="1"/>
    <col min="34" max="34" width="7.6640625" customWidth="1"/>
    <col min="35" max="35" width="8.88671875" customWidth="1"/>
    <col min="36" max="36" width="7.21875" customWidth="1"/>
    <col min="37" max="37" width="8.109375" customWidth="1"/>
    <col min="38" max="38" width="9.44140625" customWidth="1"/>
    <col min="39" max="39" width="8.44140625" customWidth="1"/>
    <col min="40" max="40" width="9.33203125" customWidth="1"/>
    <col min="41" max="42" width="9.21875" customWidth="1"/>
    <col min="43" max="43" width="10.33203125" customWidth="1"/>
    <col min="44" max="44" width="12.44140625" customWidth="1"/>
    <col min="45" max="45" width="68.21875" bestFit="1" customWidth="1"/>
    <col min="46" max="46" width="112.5546875" bestFit="1" customWidth="1"/>
    <col min="47" max="48" width="38.88671875" bestFit="1" customWidth="1"/>
  </cols>
  <sheetData>
    <row r="1" spans="1:45" s="9" customFormat="1" ht="36.75" customHeight="1" thickBot="1">
      <c r="A1" s="111" t="s">
        <v>0</v>
      </c>
      <c r="B1" s="16" t="s">
        <v>1</v>
      </c>
      <c r="C1" s="3" t="s">
        <v>17</v>
      </c>
      <c r="D1" s="4" t="s">
        <v>19</v>
      </c>
      <c r="E1" s="4" t="s">
        <v>18</v>
      </c>
      <c r="F1" s="16" t="s">
        <v>20</v>
      </c>
      <c r="G1" s="16" t="s">
        <v>2</v>
      </c>
      <c r="H1" s="16" t="s">
        <v>21</v>
      </c>
      <c r="I1" s="17" t="s">
        <v>3</v>
      </c>
      <c r="J1" s="4" t="s">
        <v>4</v>
      </c>
      <c r="K1" s="18" t="s">
        <v>15</v>
      </c>
      <c r="L1" s="13" t="s">
        <v>16</v>
      </c>
      <c r="M1" s="112" t="s">
        <v>62</v>
      </c>
      <c r="N1" s="112" t="s">
        <v>63</v>
      </c>
      <c r="O1" s="113" t="s">
        <v>64</v>
      </c>
      <c r="P1" s="112" t="s">
        <v>61</v>
      </c>
      <c r="Q1" s="112" t="s">
        <v>13</v>
      </c>
      <c r="R1" s="112" t="s">
        <v>63</v>
      </c>
      <c r="S1" s="113" t="s">
        <v>64</v>
      </c>
      <c r="T1" s="5" t="s">
        <v>22</v>
      </c>
      <c r="U1" s="19" t="s">
        <v>5</v>
      </c>
      <c r="V1" s="5" t="s">
        <v>6</v>
      </c>
      <c r="W1" s="19" t="s">
        <v>5</v>
      </c>
      <c r="X1" s="5" t="s">
        <v>23</v>
      </c>
      <c r="Y1" s="6" t="s">
        <v>24</v>
      </c>
      <c r="Z1" s="5" t="s">
        <v>25</v>
      </c>
      <c r="AA1" s="6" t="s">
        <v>26</v>
      </c>
      <c r="AB1" s="20" t="s">
        <v>27</v>
      </c>
      <c r="AC1" s="6" t="s">
        <v>28</v>
      </c>
      <c r="AD1" s="21" t="s">
        <v>5</v>
      </c>
      <c r="AE1" s="6" t="s">
        <v>29</v>
      </c>
      <c r="AF1" s="21" t="s">
        <v>5</v>
      </c>
      <c r="AG1" s="14" t="s">
        <v>30</v>
      </c>
      <c r="AH1" s="21" t="s">
        <v>5</v>
      </c>
      <c r="AI1" s="6" t="s">
        <v>7</v>
      </c>
      <c r="AJ1" s="21" t="s">
        <v>5</v>
      </c>
      <c r="AK1" s="7" t="s">
        <v>8</v>
      </c>
      <c r="AL1" s="22" t="s">
        <v>5</v>
      </c>
      <c r="AM1" s="8" t="s">
        <v>9</v>
      </c>
      <c r="AN1" s="21" t="s">
        <v>5</v>
      </c>
      <c r="AO1" s="23" t="s">
        <v>10</v>
      </c>
      <c r="AP1" s="24" t="s">
        <v>11</v>
      </c>
      <c r="AQ1" s="23" t="s">
        <v>10</v>
      </c>
      <c r="AR1" s="23" t="s">
        <v>10</v>
      </c>
      <c r="AS1" s="25"/>
    </row>
    <row r="2" spans="1:45" s="1" customFormat="1">
      <c r="A2" s="114" t="s">
        <v>68</v>
      </c>
      <c r="B2" s="56"/>
      <c r="C2" s="57"/>
      <c r="D2" s="60"/>
      <c r="E2" s="60"/>
      <c r="F2" s="102"/>
      <c r="G2" s="102"/>
      <c r="H2" s="102"/>
      <c r="I2" s="115"/>
      <c r="J2" s="60"/>
      <c r="K2" s="98"/>
      <c r="L2" s="99"/>
      <c r="M2" s="295" t="s">
        <v>69</v>
      </c>
      <c r="N2" s="295"/>
      <c r="O2" s="295"/>
      <c r="P2" s="295"/>
      <c r="Q2" s="295"/>
      <c r="R2" s="295"/>
      <c r="S2" s="99"/>
      <c r="T2" s="98"/>
      <c r="U2" s="100"/>
      <c r="V2" s="98"/>
      <c r="W2" s="100"/>
      <c r="X2" s="98"/>
      <c r="Y2" s="98"/>
      <c r="Z2" s="98"/>
      <c r="AA2" s="98"/>
      <c r="AB2" s="98"/>
      <c r="AC2" s="98"/>
      <c r="AD2" s="101"/>
      <c r="AE2" s="99"/>
      <c r="AF2" s="101"/>
      <c r="AG2" s="99"/>
      <c r="AH2" s="101"/>
      <c r="AI2" s="99"/>
      <c r="AJ2" s="101"/>
      <c r="AK2" s="99"/>
      <c r="AL2" s="101"/>
      <c r="AM2" s="99"/>
      <c r="AN2" s="101"/>
      <c r="AO2" s="101"/>
      <c r="AP2" s="99"/>
      <c r="AR2" s="15"/>
      <c r="AS2" s="15"/>
    </row>
    <row r="10" spans="1:45" s="1" customFormat="1" ht="13.5" thickBot="1">
      <c r="A10" s="56"/>
      <c r="B10" s="193"/>
      <c r="C10" s="194"/>
      <c r="D10" s="141"/>
      <c r="E10" s="141"/>
      <c r="F10" s="102"/>
      <c r="G10" s="59"/>
      <c r="H10" s="102"/>
      <c r="I10" s="115"/>
      <c r="J10" s="60"/>
      <c r="K10" s="98"/>
      <c r="L10" s="99"/>
      <c r="M10" s="99"/>
      <c r="N10" s="99"/>
      <c r="O10" s="99"/>
      <c r="P10" s="99"/>
      <c r="Q10" s="99"/>
      <c r="R10" s="99"/>
      <c r="S10" s="99"/>
      <c r="T10" s="98"/>
      <c r="U10" s="100"/>
      <c r="V10" s="98"/>
      <c r="W10" s="100"/>
      <c r="X10" s="98"/>
      <c r="Y10" s="98"/>
      <c r="Z10" s="98"/>
      <c r="AA10" s="98"/>
      <c r="AB10" s="98"/>
      <c r="AC10" s="98"/>
      <c r="AD10" s="101"/>
      <c r="AE10" s="99"/>
      <c r="AF10" s="101"/>
      <c r="AG10" s="99"/>
      <c r="AH10" s="101"/>
      <c r="AI10" s="99"/>
      <c r="AJ10" s="101"/>
      <c r="AK10" s="99"/>
      <c r="AL10" s="101"/>
      <c r="AM10" s="99"/>
      <c r="AN10" s="101"/>
      <c r="AO10" s="101"/>
      <c r="AP10" s="99"/>
      <c r="AR10" s="15"/>
      <c r="AS10" s="15"/>
    </row>
    <row r="11" spans="1:45" s="1" customFormat="1" ht="15" customHeight="1">
      <c r="A11" s="333" t="s">
        <v>76</v>
      </c>
      <c r="B11" s="326" t="s">
        <v>111</v>
      </c>
      <c r="C11" s="195">
        <v>36360</v>
      </c>
      <c r="D11" s="122" t="s">
        <v>92</v>
      </c>
      <c r="E11" s="122" t="s">
        <v>93</v>
      </c>
      <c r="F11" s="160">
        <v>2980.8950843727071</v>
      </c>
      <c r="G11" s="160">
        <v>2980.8950843727071</v>
      </c>
      <c r="H11" s="160">
        <v>2980.8950843727071</v>
      </c>
      <c r="I11" s="296" t="s">
        <v>112</v>
      </c>
      <c r="J11" s="299" t="s">
        <v>77</v>
      </c>
      <c r="K11" s="91">
        <v>347.54472487160677</v>
      </c>
      <c r="L11" s="66">
        <v>98.661775495231112</v>
      </c>
      <c r="M11" s="66"/>
      <c r="N11" s="66"/>
      <c r="O11" s="66"/>
      <c r="P11" s="196">
        <v>36367</v>
      </c>
      <c r="Q11" s="197"/>
      <c r="R11" s="197"/>
      <c r="S11" s="197"/>
      <c r="T11" s="91">
        <v>248.88294937637565</v>
      </c>
      <c r="U11" s="92">
        <v>6171</v>
      </c>
      <c r="V11" s="144"/>
      <c r="W11" s="198"/>
      <c r="X11" s="91"/>
      <c r="Y11" s="91"/>
      <c r="Z11" s="91"/>
      <c r="AA11" s="91"/>
      <c r="AB11" s="91"/>
      <c r="AC11" s="91"/>
      <c r="AD11" s="92"/>
      <c r="AE11" s="91">
        <v>9.1924636830520914</v>
      </c>
      <c r="AF11" s="92">
        <v>228</v>
      </c>
      <c r="AG11" s="198"/>
      <c r="AH11" s="198"/>
      <c r="AI11" s="91">
        <v>96.390761555392515</v>
      </c>
      <c r="AJ11" s="92">
        <v>2390</v>
      </c>
      <c r="AK11" s="302" t="s">
        <v>71</v>
      </c>
      <c r="AL11" s="303"/>
      <c r="AM11" s="91">
        <v>248.88294937637565</v>
      </c>
      <c r="AN11" s="92">
        <v>12341.355041008235</v>
      </c>
      <c r="AO11" s="199">
        <f>AL11+AN11</f>
        <v>12341.355041008235</v>
      </c>
      <c r="AP11" s="286">
        <v>46051</v>
      </c>
      <c r="AQ11" s="200">
        <f>AO11</f>
        <v>12341.355041008235</v>
      </c>
      <c r="AR11" s="308">
        <f>AQ11+AQ12+AQ13+AQ14+AQ18</f>
        <v>86991.040759661861</v>
      </c>
      <c r="AS11" s="15" t="s">
        <v>94</v>
      </c>
    </row>
    <row r="12" spans="1:45" s="1" customFormat="1" ht="15.75" customHeight="1">
      <c r="A12" s="334"/>
      <c r="B12" s="327" t="s">
        <v>111</v>
      </c>
      <c r="C12" s="201">
        <v>36360</v>
      </c>
      <c r="D12" s="117" t="s">
        <v>95</v>
      </c>
      <c r="E12" s="117" t="s">
        <v>70</v>
      </c>
      <c r="F12" s="80">
        <v>4471.3426265590606</v>
      </c>
      <c r="G12" s="80">
        <v>4471.3426265590606</v>
      </c>
      <c r="H12" s="80">
        <v>4471.3426265590606</v>
      </c>
      <c r="I12" s="297"/>
      <c r="J12" s="300"/>
      <c r="K12" s="74">
        <v>376.98106382978722</v>
      </c>
      <c r="L12" s="75">
        <v>133.34996331621423</v>
      </c>
      <c r="M12" s="75"/>
      <c r="N12" s="75"/>
      <c r="O12" s="75"/>
      <c r="P12" s="202">
        <v>36367</v>
      </c>
      <c r="Q12" s="203"/>
      <c r="R12" s="203"/>
      <c r="S12" s="203"/>
      <c r="T12" s="74">
        <v>243.63110051357299</v>
      </c>
      <c r="U12" s="129">
        <v>6040</v>
      </c>
      <c r="V12" s="148"/>
      <c r="W12" s="204"/>
      <c r="X12" s="74"/>
      <c r="Y12" s="74"/>
      <c r="Z12" s="74"/>
      <c r="AA12" s="74"/>
      <c r="AB12" s="74"/>
      <c r="AC12" s="74"/>
      <c r="AD12" s="129"/>
      <c r="AE12" s="74">
        <v>14.862796771826851</v>
      </c>
      <c r="AF12" s="129">
        <v>369</v>
      </c>
      <c r="AG12" s="204"/>
      <c r="AH12" s="204"/>
      <c r="AI12" s="74">
        <v>94.461417461482029</v>
      </c>
      <c r="AJ12" s="129">
        <v>2342</v>
      </c>
      <c r="AK12" s="304"/>
      <c r="AL12" s="305"/>
      <c r="AM12" s="74">
        <v>243.63110051357299</v>
      </c>
      <c r="AN12" s="129">
        <v>12080.975987956521</v>
      </c>
      <c r="AO12" s="178">
        <f t="shared" ref="AO12" si="0">AL12+AN12</f>
        <v>12080.975987956521</v>
      </c>
      <c r="AP12" s="287"/>
      <c r="AQ12" s="205">
        <f t="shared" ref="AQ12:AQ13" si="1">AO12</f>
        <v>12080.975987956521</v>
      </c>
      <c r="AR12" s="309"/>
      <c r="AS12" s="15" t="s">
        <v>96</v>
      </c>
    </row>
    <row r="13" spans="1:45" s="1" customFormat="1" ht="15" customHeight="1" thickBot="1">
      <c r="A13" s="334"/>
      <c r="B13" s="328" t="s">
        <v>111</v>
      </c>
      <c r="C13" s="206">
        <v>36754</v>
      </c>
      <c r="D13" s="121" t="s">
        <v>97</v>
      </c>
      <c r="E13" s="121" t="s">
        <v>98</v>
      </c>
      <c r="F13" s="207">
        <v>8761.7578870139405</v>
      </c>
      <c r="G13" s="207">
        <v>8761.7578870139405</v>
      </c>
      <c r="H13" s="207">
        <v>8761.7578870139405</v>
      </c>
      <c r="I13" s="297"/>
      <c r="J13" s="300"/>
      <c r="K13" s="84">
        <v>601.11515113719736</v>
      </c>
      <c r="L13" s="85">
        <v>190.65884079236977</v>
      </c>
      <c r="M13" s="85">
        <v>53.916360968451947</v>
      </c>
      <c r="N13" s="85">
        <v>1098</v>
      </c>
      <c r="O13" s="86">
        <v>1098</v>
      </c>
      <c r="P13" s="208" t="s">
        <v>59</v>
      </c>
      <c r="Q13" s="209"/>
      <c r="R13" s="209"/>
      <c r="S13" s="209"/>
      <c r="T13" s="84">
        <v>3881</v>
      </c>
      <c r="U13" s="97">
        <v>3881</v>
      </c>
      <c r="V13" s="155"/>
      <c r="W13" s="210"/>
      <c r="X13" s="84"/>
      <c r="Y13" s="84"/>
      <c r="Z13" s="84"/>
      <c r="AA13" s="84"/>
      <c r="AB13" s="84"/>
      <c r="AC13" s="84">
        <v>13.987262655906097</v>
      </c>
      <c r="AD13" s="97">
        <v>285</v>
      </c>
      <c r="AE13" s="84">
        <v>27.333893470286132</v>
      </c>
      <c r="AF13" s="97">
        <v>556</v>
      </c>
      <c r="AG13" s="210"/>
      <c r="AH13" s="210"/>
      <c r="AI13" s="84">
        <v>168.42457109317684</v>
      </c>
      <c r="AJ13" s="97">
        <v>3429</v>
      </c>
      <c r="AK13" s="304"/>
      <c r="AL13" s="305"/>
      <c r="AM13" s="84">
        <v>410.45631034482761</v>
      </c>
      <c r="AN13" s="97">
        <v>21691.8315375928</v>
      </c>
      <c r="AO13" s="183">
        <f>AL13+AN13</f>
        <v>21691.8315375928</v>
      </c>
      <c r="AP13" s="287"/>
      <c r="AQ13" s="211">
        <f t="shared" si="1"/>
        <v>21691.8315375928</v>
      </c>
      <c r="AR13" s="309"/>
      <c r="AS13" s="15" t="s">
        <v>99</v>
      </c>
    </row>
    <row r="14" spans="1:45" s="1" customFormat="1" ht="15" customHeight="1">
      <c r="A14" s="334"/>
      <c r="B14" s="329" t="s">
        <v>111</v>
      </c>
      <c r="C14" s="195">
        <v>36907</v>
      </c>
      <c r="D14" s="122" t="s">
        <v>100</v>
      </c>
      <c r="E14" s="122" t="s">
        <v>70</v>
      </c>
      <c r="F14" s="212">
        <v>1199.7446808510638</v>
      </c>
      <c r="G14" s="212">
        <v>1199.7446808510638</v>
      </c>
      <c r="H14" s="212">
        <v>1199.7446808510638</v>
      </c>
      <c r="I14" s="297"/>
      <c r="J14" s="300"/>
      <c r="K14" s="135">
        <v>527.39268305209089</v>
      </c>
      <c r="L14" s="213">
        <v>74.171680117388121</v>
      </c>
      <c r="M14" s="213">
        <v>10.045487894350696</v>
      </c>
      <c r="N14" s="214">
        <v>142.16999999999999</v>
      </c>
      <c r="O14" s="215">
        <v>180</v>
      </c>
      <c r="P14" s="216">
        <v>45163</v>
      </c>
      <c r="Q14" s="217"/>
      <c r="R14" s="217"/>
      <c r="S14" s="217"/>
      <c r="T14" s="135">
        <v>7833.76</v>
      </c>
      <c r="U14" s="94">
        <v>9920</v>
      </c>
      <c r="V14" s="218"/>
      <c r="W14" s="219"/>
      <c r="X14" s="135"/>
      <c r="Y14" s="135"/>
      <c r="Z14" s="135"/>
      <c r="AA14" s="135"/>
      <c r="AB14" s="135"/>
      <c r="AC14" s="220">
        <v>-0.75</v>
      </c>
      <c r="AD14" s="221">
        <v>-7</v>
      </c>
      <c r="AE14" s="135">
        <v>26.772893323550992</v>
      </c>
      <c r="AF14" s="94">
        <v>513</v>
      </c>
      <c r="AG14" s="219"/>
      <c r="AH14" s="219"/>
      <c r="AI14" s="135">
        <v>173.8209901687454</v>
      </c>
      <c r="AJ14" s="94">
        <v>3334</v>
      </c>
      <c r="AK14" s="304"/>
      <c r="AL14" s="305"/>
      <c r="AM14" s="135">
        <v>453.22100293470282</v>
      </c>
      <c r="AN14" s="94">
        <v>18791.782766815799</v>
      </c>
      <c r="AO14" s="222">
        <f t="shared" ref="AO14:AO15" si="2">AL14+AN14</f>
        <v>18791.782766815799</v>
      </c>
      <c r="AP14" s="287"/>
      <c r="AQ14" s="311">
        <f>AO14+AO15+AO16+AO17</f>
        <v>30462.625873931102</v>
      </c>
      <c r="AR14" s="309"/>
    </row>
    <row r="15" spans="1:45" s="1" customFormat="1" ht="15.75" customHeight="1">
      <c r="A15" s="334"/>
      <c r="B15" s="330"/>
      <c r="C15" s="201"/>
      <c r="D15" s="117" t="s">
        <v>101</v>
      </c>
      <c r="E15" s="223" t="s">
        <v>72</v>
      </c>
      <c r="F15" s="224">
        <v>195.64490095377843</v>
      </c>
      <c r="G15" s="223" t="s">
        <v>72</v>
      </c>
      <c r="H15" s="225" t="s">
        <v>72</v>
      </c>
      <c r="I15" s="297"/>
      <c r="J15" s="300"/>
      <c r="K15" s="74">
        <v>99.256526779163622</v>
      </c>
      <c r="L15" s="223" t="s">
        <v>72</v>
      </c>
      <c r="M15" s="223"/>
      <c r="N15" s="223"/>
      <c r="O15" s="226"/>
      <c r="P15" s="223"/>
      <c r="Q15" s="227"/>
      <c r="R15" s="227"/>
      <c r="S15" s="227"/>
      <c r="T15" s="74">
        <v>99.256526779163622</v>
      </c>
      <c r="U15" s="129">
        <v>1960</v>
      </c>
      <c r="V15" s="148"/>
      <c r="W15" s="204"/>
      <c r="X15" s="225" t="s">
        <v>72</v>
      </c>
      <c r="Y15" s="74"/>
      <c r="Z15" s="225" t="s">
        <v>72</v>
      </c>
      <c r="AA15" s="74"/>
      <c r="AB15" s="74"/>
      <c r="AC15" s="74">
        <v>1.5162479823917829</v>
      </c>
      <c r="AD15" s="129">
        <v>29</v>
      </c>
      <c r="AE15" s="74">
        <v>6.6177549523110786</v>
      </c>
      <c r="AF15" s="129">
        <v>127</v>
      </c>
      <c r="AG15" s="204"/>
      <c r="AH15" s="204"/>
      <c r="AI15" s="74">
        <v>37.212032281731474</v>
      </c>
      <c r="AJ15" s="129">
        <v>714</v>
      </c>
      <c r="AK15" s="304"/>
      <c r="AL15" s="305"/>
      <c r="AM15" s="74">
        <v>99.256526779163622</v>
      </c>
      <c r="AN15" s="129">
        <v>3863.5223504361466</v>
      </c>
      <c r="AO15" s="178">
        <f t="shared" si="2"/>
        <v>3863.5223504361466</v>
      </c>
      <c r="AP15" s="287"/>
      <c r="AQ15" s="312"/>
      <c r="AR15" s="309"/>
      <c r="AS15" s="15" t="s">
        <v>102</v>
      </c>
    </row>
    <row r="16" spans="1:45" s="1" customFormat="1" ht="15" customHeight="1">
      <c r="A16" s="334"/>
      <c r="B16" s="330"/>
      <c r="C16" s="201"/>
      <c r="D16" s="117" t="s">
        <v>103</v>
      </c>
      <c r="E16" s="223" t="s">
        <v>72</v>
      </c>
      <c r="F16" s="118">
        <v>1199.7446808510638</v>
      </c>
      <c r="G16" s="223" t="s">
        <v>72</v>
      </c>
      <c r="H16" s="225" t="s">
        <v>72</v>
      </c>
      <c r="I16" s="297"/>
      <c r="J16" s="300"/>
      <c r="K16" s="74">
        <v>139.89950403521641</v>
      </c>
      <c r="L16" s="223" t="s">
        <v>72</v>
      </c>
      <c r="M16" s="75"/>
      <c r="N16" s="75"/>
      <c r="O16" s="76"/>
      <c r="P16" s="75"/>
      <c r="Q16" s="203"/>
      <c r="R16" s="203"/>
      <c r="S16" s="203"/>
      <c r="T16" s="74">
        <v>139.89950403521641</v>
      </c>
      <c r="U16" s="129">
        <v>2739</v>
      </c>
      <c r="V16" s="148"/>
      <c r="W16" s="204"/>
      <c r="X16" s="225" t="s">
        <v>72</v>
      </c>
      <c r="Y16" s="74"/>
      <c r="Z16" s="225" t="s">
        <v>72</v>
      </c>
      <c r="AA16" s="74"/>
      <c r="AB16" s="74"/>
      <c r="AC16" s="74"/>
      <c r="AD16" s="129"/>
      <c r="AE16" s="74">
        <v>17.534448716067498</v>
      </c>
      <c r="AF16" s="129">
        <v>336</v>
      </c>
      <c r="AG16" s="204"/>
      <c r="AH16" s="204"/>
      <c r="AI16" s="74">
        <v>50.319302714600134</v>
      </c>
      <c r="AJ16" s="129">
        <v>965</v>
      </c>
      <c r="AK16" s="304"/>
      <c r="AL16" s="305"/>
      <c r="AM16" s="74">
        <v>139.89950403521641</v>
      </c>
      <c r="AN16" s="129">
        <v>5422.4402645832524</v>
      </c>
      <c r="AO16" s="178">
        <f>AL16+AN16</f>
        <v>5422.4402645832524</v>
      </c>
      <c r="AP16" s="287"/>
      <c r="AQ16" s="312"/>
      <c r="AR16" s="309"/>
    </row>
    <row r="17" spans="1:46" s="1" customFormat="1" ht="15" customHeight="1" thickBot="1">
      <c r="A17" s="334"/>
      <c r="B17" s="331"/>
      <c r="C17" s="206"/>
      <c r="D17" s="121" t="s">
        <v>104</v>
      </c>
      <c r="E17" s="228" t="s">
        <v>72</v>
      </c>
      <c r="F17" s="229">
        <v>19.562729273661041</v>
      </c>
      <c r="G17" s="228" t="s">
        <v>72</v>
      </c>
      <c r="H17" s="230" t="s">
        <v>72</v>
      </c>
      <c r="I17" s="297"/>
      <c r="J17" s="300"/>
      <c r="K17" s="84">
        <v>60.709194424064563</v>
      </c>
      <c r="L17" s="228" t="s">
        <v>72</v>
      </c>
      <c r="M17" s="228"/>
      <c r="N17" s="228"/>
      <c r="O17" s="231"/>
      <c r="P17" s="228"/>
      <c r="Q17" s="232"/>
      <c r="R17" s="232"/>
      <c r="S17" s="232"/>
      <c r="T17" s="84">
        <v>60.709194424064563</v>
      </c>
      <c r="U17" s="97">
        <v>1221</v>
      </c>
      <c r="V17" s="155"/>
      <c r="W17" s="210"/>
      <c r="X17" s="230" t="s">
        <v>72</v>
      </c>
      <c r="Y17" s="84"/>
      <c r="Z17" s="230" t="s">
        <v>72</v>
      </c>
      <c r="AA17" s="84"/>
      <c r="AB17" s="84"/>
      <c r="AC17" s="84">
        <v>0.25431548055759357</v>
      </c>
      <c r="AD17" s="97">
        <v>5</v>
      </c>
      <c r="AE17" s="84">
        <v>4.8422597212032281</v>
      </c>
      <c r="AF17" s="97">
        <v>93</v>
      </c>
      <c r="AG17" s="210"/>
      <c r="AH17" s="210"/>
      <c r="AI17" s="84">
        <v>23.008070432868671</v>
      </c>
      <c r="AJ17" s="97">
        <v>441</v>
      </c>
      <c r="AK17" s="304"/>
      <c r="AL17" s="305"/>
      <c r="AM17" s="84">
        <v>60.709194424064563</v>
      </c>
      <c r="AN17" s="97">
        <v>2384.8804920959055</v>
      </c>
      <c r="AO17" s="183">
        <f t="shared" ref="AO17:AO18" si="3">AL17+AN17</f>
        <v>2384.8804920959055</v>
      </c>
      <c r="AP17" s="287"/>
      <c r="AQ17" s="313"/>
      <c r="AR17" s="309"/>
      <c r="AS17" s="15"/>
      <c r="AT17" s="15"/>
    </row>
    <row r="18" spans="1:46" s="1" customFormat="1" ht="15.75" customHeight="1" thickBot="1">
      <c r="A18" s="334"/>
      <c r="B18" s="332" t="s">
        <v>111</v>
      </c>
      <c r="C18" s="233">
        <v>37117</v>
      </c>
      <c r="D18" s="234" t="s">
        <v>105</v>
      </c>
      <c r="E18" s="235" t="s">
        <v>70</v>
      </c>
      <c r="F18" s="236">
        <v>855.87087307410127</v>
      </c>
      <c r="G18" s="236">
        <v>855.87087307410127</v>
      </c>
      <c r="H18" s="236">
        <v>855.87087307410127</v>
      </c>
      <c r="I18" s="297"/>
      <c r="J18" s="300"/>
      <c r="K18" s="136">
        <v>317.75451357300074</v>
      </c>
      <c r="L18" s="88">
        <v>55.84</v>
      </c>
      <c r="M18" s="88">
        <v>6.63</v>
      </c>
      <c r="N18" s="88">
        <v>77.48</v>
      </c>
      <c r="O18" s="89">
        <v>109</v>
      </c>
      <c r="P18" s="237">
        <v>44760</v>
      </c>
      <c r="Q18" s="238"/>
      <c r="R18" s="238"/>
      <c r="S18" s="238"/>
      <c r="T18" s="136">
        <v>4007.8</v>
      </c>
      <c r="U18" s="181">
        <v>5634</v>
      </c>
      <c r="V18" s="239"/>
      <c r="W18" s="240"/>
      <c r="X18" s="181"/>
      <c r="Y18" s="181"/>
      <c r="Z18" s="181"/>
      <c r="AA18" s="181"/>
      <c r="AB18" s="181"/>
      <c r="AC18" s="136">
        <v>6.6329992663242852</v>
      </c>
      <c r="AD18" s="181">
        <v>118</v>
      </c>
      <c r="AE18" s="136">
        <v>20.231690095377843</v>
      </c>
      <c r="AF18" s="181">
        <v>361</v>
      </c>
      <c r="AG18" s="240"/>
      <c r="AH18" s="240"/>
      <c r="AI18" s="136">
        <v>94.01808481291269</v>
      </c>
      <c r="AJ18" s="181">
        <v>1677</v>
      </c>
      <c r="AK18" s="304"/>
      <c r="AL18" s="305"/>
      <c r="AM18" s="136">
        <v>261.91005282465153</v>
      </c>
      <c r="AN18" s="181">
        <v>10414.2523191732</v>
      </c>
      <c r="AO18" s="241">
        <f t="shared" si="3"/>
        <v>10414.2523191732</v>
      </c>
      <c r="AP18" s="288"/>
      <c r="AQ18" s="242">
        <f t="shared" ref="AQ18" si="4">AO18</f>
        <v>10414.2523191732</v>
      </c>
      <c r="AR18" s="309"/>
      <c r="AS18" s="15" t="s">
        <v>106</v>
      </c>
    </row>
    <row r="19" spans="1:46" s="1" customFormat="1" ht="15" customHeight="1" thickBot="1">
      <c r="A19" s="334"/>
      <c r="B19" s="332" t="s">
        <v>111</v>
      </c>
      <c r="C19" s="233">
        <v>39437</v>
      </c>
      <c r="D19" s="234" t="s">
        <v>93</v>
      </c>
      <c r="E19" s="234" t="s">
        <v>93</v>
      </c>
      <c r="F19" s="107">
        <v>43266.96</v>
      </c>
      <c r="G19" s="107">
        <v>43266.96</v>
      </c>
      <c r="H19" s="107">
        <v>43266.96</v>
      </c>
      <c r="I19" s="297"/>
      <c r="J19" s="300"/>
      <c r="K19" s="108">
        <v>1051.6424600000003</v>
      </c>
      <c r="L19" s="109">
        <v>598.21</v>
      </c>
      <c r="M19" s="132"/>
      <c r="N19" s="132"/>
      <c r="O19" s="132"/>
      <c r="P19" s="132"/>
      <c r="Q19" s="132"/>
      <c r="R19" s="132"/>
      <c r="S19" s="132"/>
      <c r="T19" s="108">
        <v>9897</v>
      </c>
      <c r="U19" s="243">
        <v>9897</v>
      </c>
      <c r="V19" s="244"/>
      <c r="W19" s="245"/>
      <c r="X19" s="108"/>
      <c r="Y19" s="108"/>
      <c r="Z19" s="108"/>
      <c r="AA19" s="108"/>
      <c r="AB19" s="108"/>
      <c r="AC19" s="108"/>
      <c r="AD19" s="243"/>
      <c r="AE19" s="108">
        <v>99.440528000000015</v>
      </c>
      <c r="AF19" s="243">
        <v>941</v>
      </c>
      <c r="AG19" s="245"/>
      <c r="AH19" s="245"/>
      <c r="AI19" s="108">
        <v>175.03740800000003</v>
      </c>
      <c r="AJ19" s="243">
        <v>1657</v>
      </c>
      <c r="AK19" s="304"/>
      <c r="AL19" s="305"/>
      <c r="AM19" s="108">
        <v>453.43246000000022</v>
      </c>
      <c r="AN19" s="243">
        <v>14188.275278241072</v>
      </c>
      <c r="AO19" s="246">
        <f>AL19+AN19</f>
        <v>14188.275278241072</v>
      </c>
      <c r="AP19" s="286">
        <v>46052</v>
      </c>
      <c r="AQ19" s="247">
        <f>AO19</f>
        <v>14188.275278241072</v>
      </c>
      <c r="AR19" s="309"/>
      <c r="AS19" s="1" t="s">
        <v>107</v>
      </c>
    </row>
    <row r="20" spans="1:46" s="1" customFormat="1" ht="15" customHeight="1">
      <c r="A20" s="334"/>
      <c r="B20" s="329" t="s">
        <v>111</v>
      </c>
      <c r="C20" s="195">
        <v>39643</v>
      </c>
      <c r="D20" s="122" t="s">
        <v>93</v>
      </c>
      <c r="E20" s="122" t="s">
        <v>93</v>
      </c>
      <c r="F20" s="175">
        <v>4187.32</v>
      </c>
      <c r="G20" s="175">
        <v>4187.32</v>
      </c>
      <c r="H20" s="175">
        <v>4187.32</v>
      </c>
      <c r="I20" s="297"/>
      <c r="J20" s="300"/>
      <c r="K20" s="135">
        <v>905.39957000000004</v>
      </c>
      <c r="L20" s="133">
        <v>153.25</v>
      </c>
      <c r="M20" s="248"/>
      <c r="N20" s="248"/>
      <c r="O20" s="248"/>
      <c r="P20" s="248"/>
      <c r="Q20" s="248"/>
      <c r="R20" s="248"/>
      <c r="S20" s="248"/>
      <c r="T20" s="135">
        <v>5248.5</v>
      </c>
      <c r="U20" s="94">
        <v>7703</v>
      </c>
      <c r="V20" s="218"/>
      <c r="W20" s="219"/>
      <c r="X20" s="135"/>
      <c r="Y20" s="135"/>
      <c r="Z20" s="135"/>
      <c r="AA20" s="135"/>
      <c r="AB20" s="135"/>
      <c r="AC20" s="135"/>
      <c r="AD20" s="135"/>
      <c r="AE20" s="135">
        <v>36.577175999999994</v>
      </c>
      <c r="AF20" s="94">
        <v>323</v>
      </c>
      <c r="AG20" s="219"/>
      <c r="AH20" s="219"/>
      <c r="AI20" s="135">
        <v>292.93913600000008</v>
      </c>
      <c r="AJ20" s="94">
        <v>2585</v>
      </c>
      <c r="AK20" s="304"/>
      <c r="AL20" s="305"/>
      <c r="AM20" s="135">
        <v>752.14957000000004</v>
      </c>
      <c r="AN20" s="94">
        <v>14340.367445069958</v>
      </c>
      <c r="AO20" s="222">
        <f t="shared" ref="AO20:AO21" si="5">AL20+AN20</f>
        <v>14340.367445069958</v>
      </c>
      <c r="AP20" s="287"/>
      <c r="AQ20" s="314">
        <f>AO20+AO21</f>
        <v>17258.426150027022</v>
      </c>
      <c r="AR20" s="309"/>
      <c r="AS20" s="1" t="s">
        <v>108</v>
      </c>
    </row>
    <row r="21" spans="1:46" s="1" customFormat="1" ht="15.75" customHeight="1" thickBot="1">
      <c r="A21" s="335"/>
      <c r="B21" s="331"/>
      <c r="C21" s="206"/>
      <c r="D21" s="121" t="s">
        <v>109</v>
      </c>
      <c r="E21" s="228" t="s">
        <v>72</v>
      </c>
      <c r="F21" s="167">
        <v>148.87</v>
      </c>
      <c r="G21" s="228" t="s">
        <v>72</v>
      </c>
      <c r="H21" s="230" t="s">
        <v>72</v>
      </c>
      <c r="I21" s="298"/>
      <c r="J21" s="301"/>
      <c r="K21" s="136">
        <v>165.34</v>
      </c>
      <c r="L21" s="228" t="s">
        <v>72</v>
      </c>
      <c r="M21" s="238"/>
      <c r="N21" s="238"/>
      <c r="O21" s="238"/>
      <c r="P21" s="238"/>
      <c r="Q21" s="238"/>
      <c r="R21" s="238"/>
      <c r="S21" s="238"/>
      <c r="T21" s="136">
        <v>165.3401825</v>
      </c>
      <c r="U21" s="181">
        <v>1459</v>
      </c>
      <c r="V21" s="239"/>
      <c r="W21" s="240"/>
      <c r="X21" s="230" t="s">
        <v>72</v>
      </c>
      <c r="Y21" s="84"/>
      <c r="Z21" s="230" t="s">
        <v>72</v>
      </c>
      <c r="AA21" s="136"/>
      <c r="AB21" s="136"/>
      <c r="AC21" s="136">
        <v>1.1499999999999999</v>
      </c>
      <c r="AD21" s="136">
        <v>10</v>
      </c>
      <c r="AE21" s="136">
        <v>4.5879659999999998</v>
      </c>
      <c r="AF21" s="181">
        <v>41</v>
      </c>
      <c r="AG21" s="240"/>
      <c r="AH21" s="240"/>
      <c r="AI21" s="136">
        <v>64.474575999999999</v>
      </c>
      <c r="AJ21" s="181">
        <v>569</v>
      </c>
      <c r="AK21" s="306"/>
      <c r="AL21" s="307"/>
      <c r="AM21" s="84">
        <v>165.3401825</v>
      </c>
      <c r="AN21" s="97">
        <v>2918.0587049570654</v>
      </c>
      <c r="AO21" s="183">
        <f t="shared" si="5"/>
        <v>2918.0587049570654</v>
      </c>
      <c r="AP21" s="288"/>
      <c r="AQ21" s="315"/>
      <c r="AR21" s="310"/>
    </row>
    <row r="22" spans="1:46" s="1" customFormat="1" ht="12.75">
      <c r="A22" s="56"/>
      <c r="B22" s="56"/>
      <c r="C22" s="57"/>
      <c r="D22" s="60"/>
      <c r="E22" s="60"/>
      <c r="F22" s="102"/>
      <c r="G22" s="102"/>
      <c r="H22" s="102"/>
      <c r="I22" s="115"/>
      <c r="J22" s="60"/>
      <c r="K22" s="98"/>
      <c r="L22" s="99"/>
      <c r="M22" s="99"/>
      <c r="N22" s="99"/>
      <c r="O22" s="99"/>
      <c r="P22" s="99"/>
      <c r="Q22" s="99"/>
      <c r="R22" s="99"/>
      <c r="S22" s="99"/>
      <c r="T22" s="98"/>
      <c r="U22" s="100"/>
      <c r="V22" s="98"/>
      <c r="W22" s="100"/>
      <c r="X22" s="98"/>
      <c r="Y22" s="98"/>
      <c r="Z22" s="98"/>
      <c r="AA22" s="98"/>
      <c r="AB22" s="98"/>
      <c r="AC22" s="98"/>
      <c r="AD22" s="101"/>
      <c r="AE22" s="99"/>
      <c r="AF22" s="101"/>
      <c r="AG22" s="99"/>
      <c r="AH22" s="101"/>
      <c r="AI22" s="99"/>
      <c r="AJ22" s="101"/>
      <c r="AK22" s="99"/>
      <c r="AL22" s="101"/>
      <c r="AM22" s="99"/>
      <c r="AN22" s="101"/>
      <c r="AO22" s="101"/>
      <c r="AP22" s="99"/>
      <c r="AR22" s="15"/>
      <c r="AS22" s="15"/>
    </row>
    <row r="23" spans="1:46" s="258" customFormat="1" ht="12.75">
      <c r="A23" s="249"/>
      <c r="B23" s="249"/>
      <c r="C23" s="250"/>
      <c r="D23" s="251"/>
      <c r="E23" s="251"/>
      <c r="F23" s="252"/>
      <c r="G23" s="252"/>
      <c r="H23" s="252"/>
      <c r="I23" s="253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5"/>
      <c r="V23" s="254"/>
      <c r="W23" s="254"/>
      <c r="X23" s="254"/>
      <c r="Y23" s="254"/>
      <c r="Z23" s="254"/>
      <c r="AA23" s="254"/>
      <c r="AB23" s="254"/>
      <c r="AC23" s="254"/>
      <c r="AD23" s="256"/>
      <c r="AE23" s="257"/>
      <c r="AF23" s="256"/>
      <c r="AG23" s="257"/>
      <c r="AH23" s="256"/>
      <c r="AI23" s="257"/>
      <c r="AJ23" s="256"/>
      <c r="AK23" s="257"/>
      <c r="AL23" s="256"/>
      <c r="AM23" s="257"/>
      <c r="AN23" s="256"/>
      <c r="AO23" s="256"/>
      <c r="AP23" s="257"/>
      <c r="AR23" s="259"/>
      <c r="AS23" s="259"/>
    </row>
    <row r="24" spans="1:46" s="1" customFormat="1" ht="12.75">
      <c r="A24" s="56"/>
      <c r="B24" s="56"/>
      <c r="C24" s="57"/>
      <c r="D24" s="60"/>
      <c r="E24" s="60"/>
      <c r="F24" s="60"/>
      <c r="G24" s="60"/>
      <c r="H24" s="102"/>
      <c r="I24" s="115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100"/>
      <c r="V24" s="98"/>
      <c r="W24" s="98"/>
      <c r="X24" s="98"/>
      <c r="Y24" s="98"/>
      <c r="Z24" s="98"/>
      <c r="AA24" s="98"/>
      <c r="AB24" s="98"/>
      <c r="AC24" s="98"/>
      <c r="AD24" s="101"/>
      <c r="AE24" s="99"/>
      <c r="AF24" s="101"/>
      <c r="AG24" s="99"/>
      <c r="AH24" s="101"/>
      <c r="AI24" s="99"/>
      <c r="AJ24" s="101"/>
      <c r="AK24" s="99"/>
      <c r="AL24" s="101"/>
      <c r="AM24" s="99"/>
      <c r="AN24" s="101"/>
      <c r="AO24" s="101"/>
      <c r="AP24" s="99"/>
      <c r="AR24" s="15"/>
      <c r="AS24" s="15"/>
    </row>
  </sheetData>
  <mergeCells count="10">
    <mergeCell ref="AP11:AP18"/>
    <mergeCell ref="AR11:AR21"/>
    <mergeCell ref="AQ14:AQ17"/>
    <mergeCell ref="AP19:AP21"/>
    <mergeCell ref="AQ20:AQ21"/>
    <mergeCell ref="M2:R2"/>
    <mergeCell ref="A11:A21"/>
    <mergeCell ref="I11:I21"/>
    <mergeCell ref="J11:J21"/>
    <mergeCell ref="AK11:AL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8"/>
  <sheetViews>
    <sheetView workbookViewId="0">
      <selection activeCell="K20" sqref="K20"/>
    </sheetView>
  </sheetViews>
  <sheetFormatPr defaultRowHeight="15"/>
  <cols>
    <col min="1" max="1" width="6.33203125" bestFit="1" customWidth="1"/>
    <col min="2" max="2" width="8.44140625" bestFit="1" customWidth="1"/>
    <col min="3" max="3" width="7.88671875" bestFit="1" customWidth="1"/>
    <col min="4" max="4" width="23" bestFit="1" customWidth="1"/>
    <col min="5" max="6" width="13.88671875" bestFit="1" customWidth="1"/>
    <col min="7" max="7" width="13.33203125" bestFit="1" customWidth="1"/>
    <col min="8" max="9" width="10" customWidth="1"/>
    <col min="10" max="10" width="22.21875" bestFit="1" customWidth="1"/>
    <col min="11" max="11" width="15" customWidth="1"/>
    <col min="12" max="12" width="12" customWidth="1"/>
    <col min="13" max="13" width="10" customWidth="1"/>
    <col min="14" max="14" width="9.21875" bestFit="1" customWidth="1"/>
    <col min="15" max="15" width="11.5546875" customWidth="1"/>
    <col min="16" max="16" width="9.21875" bestFit="1" customWidth="1"/>
    <col min="17" max="18" width="9.21875" customWidth="1"/>
    <col min="19" max="19" width="11.6640625" bestFit="1" customWidth="1"/>
    <col min="20" max="20" width="8.44140625" bestFit="1" customWidth="1"/>
    <col min="21" max="21" width="9.5546875" customWidth="1"/>
    <col min="22" max="22" width="9.21875" bestFit="1" customWidth="1"/>
    <col min="23" max="29" width="9.21875" customWidth="1"/>
    <col min="30" max="30" width="9.21875" bestFit="1" customWidth="1"/>
    <col min="31" max="31" width="8.44140625" customWidth="1"/>
    <col min="32" max="32" width="9.21875" bestFit="1" customWidth="1"/>
    <col min="33" max="33" width="9.33203125" bestFit="1" customWidth="1"/>
    <col min="34" max="34" width="11.77734375" customWidth="1"/>
    <col min="35" max="35" width="57.33203125" bestFit="1" customWidth="1"/>
    <col min="36" max="36" width="66.5546875" bestFit="1" customWidth="1"/>
  </cols>
  <sheetData>
    <row r="1" spans="1:35" s="9" customFormat="1" ht="48" thickBot="1">
      <c r="A1" s="2" t="s">
        <v>0</v>
      </c>
      <c r="B1" s="2" t="s">
        <v>1</v>
      </c>
      <c r="C1" s="3" t="s">
        <v>32</v>
      </c>
      <c r="D1" s="4" t="s">
        <v>33</v>
      </c>
      <c r="E1" s="4" t="s">
        <v>34</v>
      </c>
      <c r="F1" s="4" t="s">
        <v>35</v>
      </c>
      <c r="G1" s="4" t="s">
        <v>52</v>
      </c>
      <c r="H1" s="16" t="s">
        <v>2</v>
      </c>
      <c r="I1" s="16" t="s">
        <v>36</v>
      </c>
      <c r="J1" s="4" t="s">
        <v>3</v>
      </c>
      <c r="K1" s="4" t="s">
        <v>4</v>
      </c>
      <c r="L1" s="18" t="s">
        <v>15</v>
      </c>
      <c r="M1" s="13" t="s">
        <v>16</v>
      </c>
      <c r="N1" s="5" t="s">
        <v>56</v>
      </c>
      <c r="O1" s="19" t="s">
        <v>5</v>
      </c>
      <c r="P1" s="5" t="s">
        <v>6</v>
      </c>
      <c r="Q1" s="38" t="s">
        <v>5</v>
      </c>
      <c r="R1" s="14" t="s">
        <v>48</v>
      </c>
      <c r="S1" s="6" t="s">
        <v>49</v>
      </c>
      <c r="T1" s="20" t="s">
        <v>57</v>
      </c>
      <c r="U1" s="19" t="s">
        <v>5</v>
      </c>
      <c r="V1" s="5" t="s">
        <v>53</v>
      </c>
      <c r="W1" s="38" t="s">
        <v>5</v>
      </c>
      <c r="X1" s="6" t="s">
        <v>58</v>
      </c>
      <c r="Y1" s="38" t="s">
        <v>5</v>
      </c>
      <c r="Z1" s="6" t="s">
        <v>7</v>
      </c>
      <c r="AA1" s="19" t="s">
        <v>5</v>
      </c>
      <c r="AB1" s="2" t="s">
        <v>8</v>
      </c>
      <c r="AC1" s="28" t="s">
        <v>5</v>
      </c>
      <c r="AD1" s="8" t="s">
        <v>9</v>
      </c>
      <c r="AE1" s="19" t="s">
        <v>5</v>
      </c>
      <c r="AF1" s="23" t="s">
        <v>10</v>
      </c>
      <c r="AG1" s="23" t="s">
        <v>10</v>
      </c>
      <c r="AH1" s="41" t="s">
        <v>11</v>
      </c>
    </row>
    <row r="6" spans="1:35" s="1" customFormat="1" ht="13.5" thickBot="1">
      <c r="A6" s="56"/>
      <c r="B6" s="56"/>
      <c r="C6" s="57"/>
      <c r="D6" s="60"/>
      <c r="E6" s="60"/>
      <c r="F6" s="60"/>
      <c r="G6" s="102"/>
      <c r="H6" s="102"/>
      <c r="I6" s="102"/>
      <c r="J6" s="103"/>
      <c r="K6" s="60"/>
      <c r="L6" s="98"/>
      <c r="M6" s="99"/>
      <c r="N6" s="98"/>
      <c r="O6" s="100"/>
      <c r="P6" s="98"/>
      <c r="Q6" s="98"/>
      <c r="R6" s="98"/>
      <c r="S6" s="98"/>
      <c r="T6" s="99"/>
      <c r="U6" s="101"/>
      <c r="V6" s="99"/>
      <c r="W6" s="99"/>
      <c r="X6" s="99"/>
      <c r="Y6" s="99"/>
      <c r="Z6" s="99"/>
      <c r="AA6" s="101"/>
      <c r="AB6" s="99"/>
      <c r="AC6" s="99"/>
      <c r="AD6" s="99"/>
      <c r="AE6" s="101"/>
      <c r="AF6" s="101"/>
      <c r="AH6" s="63"/>
    </row>
    <row r="7" spans="1:35" s="1" customFormat="1" ht="16.5" thickBot="1">
      <c r="A7" s="185" t="s">
        <v>76</v>
      </c>
      <c r="B7" s="104" t="s">
        <v>111</v>
      </c>
      <c r="C7" s="105">
        <v>39548</v>
      </c>
      <c r="D7" s="106" t="s">
        <v>67</v>
      </c>
      <c r="E7" s="106" t="s">
        <v>66</v>
      </c>
      <c r="F7" s="106" t="s">
        <v>66</v>
      </c>
      <c r="G7" s="107">
        <v>12000</v>
      </c>
      <c r="H7" s="107">
        <v>12000</v>
      </c>
      <c r="I7" s="107">
        <v>12000</v>
      </c>
      <c r="J7" s="186" t="s">
        <v>112</v>
      </c>
      <c r="K7" s="186" t="s">
        <v>77</v>
      </c>
      <c r="L7" s="108">
        <v>670.47</v>
      </c>
      <c r="M7" s="109">
        <v>227.77</v>
      </c>
      <c r="N7" s="187">
        <v>3955.91</v>
      </c>
      <c r="O7" s="188">
        <v>6058</v>
      </c>
      <c r="P7" s="189"/>
      <c r="Q7" s="189"/>
      <c r="R7" s="108"/>
      <c r="S7" s="108"/>
      <c r="T7" s="109">
        <v>55.64</v>
      </c>
      <c r="U7" s="110">
        <v>506</v>
      </c>
      <c r="V7" s="132"/>
      <c r="W7" s="132"/>
      <c r="X7" s="132"/>
      <c r="Y7" s="132"/>
      <c r="Z7" s="109">
        <v>166.63</v>
      </c>
      <c r="AA7" s="110">
        <v>1516</v>
      </c>
      <c r="AB7" s="316" t="s">
        <v>71</v>
      </c>
      <c r="AC7" s="317"/>
      <c r="AD7" s="109">
        <v>442.70000000000005</v>
      </c>
      <c r="AE7" s="110">
        <v>11729.61831874736</v>
      </c>
      <c r="AF7" s="190">
        <f>AC7+AE7</f>
        <v>11729.61831874736</v>
      </c>
      <c r="AH7" s="191">
        <v>46052</v>
      </c>
      <c r="AI7" s="192" t="s">
        <v>91</v>
      </c>
    </row>
    <row r="8" spans="1:35" s="1" customFormat="1" ht="12.75">
      <c r="A8" s="56"/>
      <c r="B8" s="56"/>
      <c r="C8" s="57"/>
      <c r="D8" s="60"/>
      <c r="E8" s="60"/>
      <c r="F8" s="60"/>
      <c r="G8" s="102"/>
      <c r="H8" s="102"/>
      <c r="I8" s="102"/>
      <c r="J8" s="103"/>
      <c r="K8" s="60"/>
      <c r="L8" s="98"/>
      <c r="M8" s="99"/>
      <c r="N8" s="98"/>
      <c r="O8" s="100"/>
      <c r="P8" s="98"/>
      <c r="Q8" s="98"/>
      <c r="R8" s="98"/>
      <c r="S8" s="98"/>
      <c r="T8" s="99"/>
      <c r="U8" s="101"/>
      <c r="V8" s="99"/>
      <c r="W8" s="99"/>
      <c r="X8" s="99"/>
      <c r="Y8" s="99"/>
      <c r="Z8" s="99"/>
      <c r="AA8" s="101"/>
      <c r="AB8" s="99"/>
      <c r="AC8" s="99"/>
      <c r="AD8" s="99"/>
      <c r="AE8" s="101"/>
      <c r="AF8" s="101"/>
      <c r="AH8" s="63"/>
    </row>
  </sheetData>
  <mergeCells count="1">
    <mergeCell ref="AB7:A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13"/>
  <sheetViews>
    <sheetView workbookViewId="0">
      <selection activeCell="N25" sqref="N25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17.21875" bestFit="1" customWidth="1"/>
    <col min="5" max="5" width="18" bestFit="1" customWidth="1"/>
    <col min="6" max="6" width="11.21875" customWidth="1"/>
    <col min="7" max="7" width="9.44140625" customWidth="1"/>
    <col min="8" max="8" width="10" customWidth="1"/>
    <col min="9" max="9" width="9.66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56.33203125" bestFit="1" customWidth="1"/>
  </cols>
  <sheetData>
    <row r="1" spans="1:36" s="9" customFormat="1" ht="39.75" thickBot="1">
      <c r="A1" s="2" t="s">
        <v>0</v>
      </c>
      <c r="B1" s="2" t="s">
        <v>1</v>
      </c>
      <c r="C1" s="3" t="s">
        <v>32</v>
      </c>
      <c r="D1" s="17" t="s">
        <v>33</v>
      </c>
      <c r="E1" s="4" t="s">
        <v>3</v>
      </c>
      <c r="F1" s="4" t="s">
        <v>4</v>
      </c>
      <c r="G1" s="7" t="s">
        <v>15</v>
      </c>
      <c r="H1" s="37" t="s">
        <v>16</v>
      </c>
      <c r="I1" s="5" t="s">
        <v>22</v>
      </c>
      <c r="J1" s="38" t="s">
        <v>5</v>
      </c>
      <c r="K1" s="5" t="s">
        <v>6</v>
      </c>
      <c r="L1" s="38" t="s">
        <v>5</v>
      </c>
      <c r="M1" s="6" t="s">
        <v>37</v>
      </c>
      <c r="N1" s="6" t="s">
        <v>38</v>
      </c>
      <c r="O1" s="20" t="s">
        <v>47</v>
      </c>
      <c r="P1" s="38" t="s">
        <v>5</v>
      </c>
      <c r="Q1" s="8" t="s">
        <v>48</v>
      </c>
      <c r="R1" s="6" t="s">
        <v>49</v>
      </c>
      <c r="S1" s="6" t="s">
        <v>39</v>
      </c>
      <c r="T1" s="38" t="s">
        <v>5</v>
      </c>
      <c r="U1" s="14" t="s">
        <v>30</v>
      </c>
      <c r="V1" s="38" t="s">
        <v>5</v>
      </c>
      <c r="W1" s="6" t="s">
        <v>50</v>
      </c>
      <c r="X1" s="38" t="s">
        <v>5</v>
      </c>
      <c r="Y1" s="7" t="s">
        <v>8</v>
      </c>
      <c r="Z1" s="28" t="s">
        <v>5</v>
      </c>
      <c r="AA1" s="8" t="s">
        <v>9</v>
      </c>
      <c r="AB1" s="38" t="s">
        <v>5</v>
      </c>
      <c r="AC1" s="4" t="s">
        <v>10</v>
      </c>
      <c r="AD1" s="16" t="s">
        <v>11</v>
      </c>
      <c r="AE1" s="4" t="s">
        <v>10</v>
      </c>
      <c r="AF1" s="4" t="s">
        <v>10</v>
      </c>
    </row>
    <row r="6" spans="1:36" s="1" customFormat="1" ht="13.5" thickBot="1">
      <c r="A6" s="56"/>
      <c r="B6" s="172"/>
      <c r="C6" s="173"/>
      <c r="D6" s="174"/>
      <c r="E6" s="174"/>
      <c r="F6" s="174"/>
      <c r="G6" s="59"/>
      <c r="H6" s="59"/>
      <c r="I6" s="141"/>
      <c r="J6" s="141"/>
      <c r="K6" s="61"/>
      <c r="L6" s="61"/>
      <c r="M6" s="61"/>
      <c r="N6" s="61"/>
      <c r="O6" s="62"/>
      <c r="P6" s="61"/>
      <c r="Q6" s="62"/>
      <c r="R6" s="61"/>
      <c r="S6" s="61"/>
      <c r="T6" s="61"/>
      <c r="U6" s="61"/>
      <c r="V6" s="61"/>
      <c r="W6" s="62"/>
      <c r="X6" s="61"/>
      <c r="Y6" s="62"/>
      <c r="Z6" s="61"/>
      <c r="AA6" s="62"/>
      <c r="AB6" s="61"/>
      <c r="AC6" s="62"/>
      <c r="AD6" s="61"/>
      <c r="AE6" s="62"/>
      <c r="AF6" s="63"/>
      <c r="AG6" s="63"/>
      <c r="AH6" s="63"/>
      <c r="AI6" s="63"/>
      <c r="AJ6" s="63"/>
    </row>
    <row r="7" spans="1:36" s="1" customFormat="1" ht="12.75" customHeight="1">
      <c r="A7" s="274" t="s">
        <v>76</v>
      </c>
      <c r="B7" s="325" t="s">
        <v>111</v>
      </c>
      <c r="C7" s="64">
        <v>36360</v>
      </c>
      <c r="D7" s="65" t="s">
        <v>74</v>
      </c>
      <c r="E7" s="277" t="s">
        <v>112</v>
      </c>
      <c r="F7" s="277" t="s">
        <v>77</v>
      </c>
      <c r="G7" s="133">
        <v>488.78943506969921</v>
      </c>
      <c r="H7" s="133">
        <v>30.732208363903155</v>
      </c>
      <c r="I7" s="135">
        <v>458.05722670579604</v>
      </c>
      <c r="J7" s="94">
        <v>11422</v>
      </c>
      <c r="K7" s="95"/>
      <c r="L7" s="95"/>
      <c r="M7" s="95"/>
      <c r="N7" s="95"/>
      <c r="O7" s="95"/>
      <c r="P7" s="95"/>
      <c r="Q7" s="95"/>
      <c r="R7" s="95"/>
      <c r="S7" s="175">
        <v>20.114453411592077</v>
      </c>
      <c r="T7" s="134">
        <v>499</v>
      </c>
      <c r="U7" s="95"/>
      <c r="V7" s="95"/>
      <c r="W7" s="133">
        <v>175.61379310344827</v>
      </c>
      <c r="X7" s="70">
        <v>4354</v>
      </c>
      <c r="Y7" s="319" t="s">
        <v>71</v>
      </c>
      <c r="Z7" s="320"/>
      <c r="AA7" s="139">
        <v>458.05722670579604</v>
      </c>
      <c r="AB7" s="69">
        <v>22779.3353150814</v>
      </c>
      <c r="AC7" s="70">
        <f t="shared" ref="AC7:AC12" si="0">Z7+AB7</f>
        <v>22779.3353150814</v>
      </c>
      <c r="AD7" s="286">
        <v>46051</v>
      </c>
      <c r="AE7" s="314">
        <f>AC7+AC8+AC9+AC10+AC11+AC12</f>
        <v>27393.207350361241</v>
      </c>
      <c r="AF7" s="63"/>
      <c r="AG7" s="63" t="s">
        <v>85</v>
      </c>
      <c r="AH7" s="63"/>
      <c r="AI7" s="63"/>
      <c r="AJ7" s="63"/>
    </row>
    <row r="8" spans="1:36" s="1" customFormat="1" ht="15.75" customHeight="1">
      <c r="A8" s="275"/>
      <c r="B8" s="71" t="s">
        <v>111</v>
      </c>
      <c r="C8" s="72">
        <v>36369</v>
      </c>
      <c r="D8" s="73" t="s">
        <v>51</v>
      </c>
      <c r="E8" s="278"/>
      <c r="F8" s="278"/>
      <c r="G8" s="74">
        <v>39.266324284666176</v>
      </c>
      <c r="H8" s="75">
        <v>17.021276595744681</v>
      </c>
      <c r="I8" s="74">
        <v>22.245047688921495</v>
      </c>
      <c r="J8" s="129">
        <v>582</v>
      </c>
      <c r="K8" s="77"/>
      <c r="L8" s="77"/>
      <c r="M8" s="77"/>
      <c r="N8" s="77"/>
      <c r="O8" s="77"/>
      <c r="P8" s="77"/>
      <c r="Q8" s="77"/>
      <c r="R8" s="77"/>
      <c r="S8" s="75">
        <v>1.7138664710198093</v>
      </c>
      <c r="T8" s="76">
        <v>42</v>
      </c>
      <c r="U8" s="77"/>
      <c r="V8" s="77"/>
      <c r="W8" s="75">
        <v>8.7806309611151878</v>
      </c>
      <c r="X8" s="78">
        <v>218</v>
      </c>
      <c r="Y8" s="321"/>
      <c r="Z8" s="322"/>
      <c r="AA8" s="140">
        <v>22.245047688921495</v>
      </c>
      <c r="AB8" s="76">
        <v>1133.6903409605106</v>
      </c>
      <c r="AC8" s="78">
        <f t="shared" si="0"/>
        <v>1133.6903409605106</v>
      </c>
      <c r="AD8" s="287"/>
      <c r="AE8" s="318"/>
      <c r="AF8" s="63"/>
      <c r="AG8" s="63" t="s">
        <v>86</v>
      </c>
      <c r="AH8" s="63"/>
      <c r="AI8" s="63"/>
      <c r="AJ8" s="63"/>
    </row>
    <row r="9" spans="1:36" s="1" customFormat="1" ht="12.75" customHeight="1">
      <c r="A9" s="275"/>
      <c r="B9" s="71" t="s">
        <v>111</v>
      </c>
      <c r="C9" s="72">
        <v>36369</v>
      </c>
      <c r="D9" s="79" t="s">
        <v>51</v>
      </c>
      <c r="E9" s="278"/>
      <c r="F9" s="278"/>
      <c r="G9" s="75">
        <v>41.878209831254587</v>
      </c>
      <c r="H9" s="75">
        <v>18.934702861335289</v>
      </c>
      <c r="I9" s="80">
        <v>22.943506969919294</v>
      </c>
      <c r="J9" s="76">
        <v>586</v>
      </c>
      <c r="K9" s="77"/>
      <c r="L9" s="77"/>
      <c r="M9" s="77"/>
      <c r="N9" s="77"/>
      <c r="O9" s="77"/>
      <c r="P9" s="77"/>
      <c r="Q9" s="77"/>
      <c r="R9" s="77"/>
      <c r="S9" s="80">
        <v>0.29347028613352899</v>
      </c>
      <c r="T9" s="76">
        <v>7</v>
      </c>
      <c r="U9" s="77"/>
      <c r="V9" s="77"/>
      <c r="W9" s="75">
        <v>9.0600146735143081</v>
      </c>
      <c r="X9" s="78">
        <v>225</v>
      </c>
      <c r="Y9" s="321"/>
      <c r="Z9" s="322"/>
      <c r="AA9" s="140">
        <v>22.943506969919294</v>
      </c>
      <c r="AB9" s="76">
        <v>1154.4787979703933</v>
      </c>
      <c r="AC9" s="78">
        <f t="shared" si="0"/>
        <v>1154.4787979703933</v>
      </c>
      <c r="AD9" s="287"/>
      <c r="AE9" s="318"/>
      <c r="AF9" s="63"/>
      <c r="AG9" s="63" t="s">
        <v>87</v>
      </c>
      <c r="AH9" s="63"/>
      <c r="AI9" s="63"/>
      <c r="AJ9" s="63"/>
    </row>
    <row r="10" spans="1:36" s="1" customFormat="1" ht="15.75" customHeight="1">
      <c r="A10" s="275"/>
      <c r="B10" s="71" t="s">
        <v>111</v>
      </c>
      <c r="C10" s="72">
        <v>37116</v>
      </c>
      <c r="D10" s="73" t="s">
        <v>51</v>
      </c>
      <c r="E10" s="278"/>
      <c r="F10" s="278"/>
      <c r="G10" s="74">
        <v>31.724137931034484</v>
      </c>
      <c r="H10" s="74">
        <v>13.065297138664711</v>
      </c>
      <c r="I10" s="75">
        <v>18.658840792369773</v>
      </c>
      <c r="J10" s="76">
        <v>377</v>
      </c>
      <c r="K10" s="77"/>
      <c r="L10" s="77"/>
      <c r="M10" s="77"/>
      <c r="N10" s="77"/>
      <c r="O10" s="77"/>
      <c r="P10" s="77"/>
      <c r="Q10" s="77"/>
      <c r="R10" s="77"/>
      <c r="S10" s="75">
        <v>0.29347028613352899</v>
      </c>
      <c r="T10" s="76">
        <v>5</v>
      </c>
      <c r="U10" s="77"/>
      <c r="V10" s="77"/>
      <c r="W10" s="75">
        <v>7.4635363169479101</v>
      </c>
      <c r="X10" s="78">
        <v>133</v>
      </c>
      <c r="Y10" s="321"/>
      <c r="Z10" s="322"/>
      <c r="AA10" s="176">
        <v>18.658840792369773</v>
      </c>
      <c r="AB10" s="177">
        <v>709.43184950196428</v>
      </c>
      <c r="AC10" s="178">
        <f t="shared" si="0"/>
        <v>709.43184950196428</v>
      </c>
      <c r="AD10" s="287"/>
      <c r="AE10" s="318"/>
      <c r="AF10" s="63"/>
      <c r="AG10" s="63" t="s">
        <v>88</v>
      </c>
      <c r="AH10" s="63"/>
      <c r="AI10" s="63"/>
      <c r="AJ10" s="63"/>
    </row>
    <row r="11" spans="1:36" s="1" customFormat="1" ht="15" customHeight="1" thickBot="1">
      <c r="A11" s="275"/>
      <c r="B11" s="71" t="s">
        <v>111</v>
      </c>
      <c r="C11" s="179">
        <v>37117</v>
      </c>
      <c r="D11" s="93" t="s">
        <v>51</v>
      </c>
      <c r="E11" s="278"/>
      <c r="F11" s="278"/>
      <c r="G11" s="74">
        <v>62.949376375641968</v>
      </c>
      <c r="H11" s="75">
        <v>36.507703595011002</v>
      </c>
      <c r="I11" s="74">
        <v>26.441672780630959</v>
      </c>
      <c r="J11" s="129">
        <v>524</v>
      </c>
      <c r="K11" s="77"/>
      <c r="L11" s="77"/>
      <c r="M11" s="77"/>
      <c r="N11" s="77"/>
      <c r="O11" s="77"/>
      <c r="P11" s="77"/>
      <c r="Q11" s="77"/>
      <c r="R11" s="77"/>
      <c r="S11" s="74">
        <v>2.0689655172413794</v>
      </c>
      <c r="T11" s="129">
        <v>37</v>
      </c>
      <c r="U11" s="77"/>
      <c r="V11" s="77"/>
      <c r="W11" s="75">
        <v>10.459280997798972</v>
      </c>
      <c r="X11" s="78">
        <v>187</v>
      </c>
      <c r="Y11" s="321"/>
      <c r="Z11" s="322"/>
      <c r="AA11" s="176">
        <v>26.441672780630959</v>
      </c>
      <c r="AB11" s="177">
        <v>995.54616912448455</v>
      </c>
      <c r="AC11" s="178">
        <f t="shared" si="0"/>
        <v>995.54616912448455</v>
      </c>
      <c r="AD11" s="288"/>
      <c r="AE11" s="318"/>
      <c r="AF11" s="63"/>
      <c r="AG11" s="63" t="s">
        <v>89</v>
      </c>
    </row>
    <row r="12" spans="1:36" s="1" customFormat="1" ht="15" customHeight="1" thickBot="1">
      <c r="A12" s="276"/>
      <c r="B12" s="81" t="s">
        <v>111</v>
      </c>
      <c r="C12" s="180">
        <v>39293</v>
      </c>
      <c r="D12" s="96" t="s">
        <v>51</v>
      </c>
      <c r="E12" s="279"/>
      <c r="F12" s="279"/>
      <c r="G12" s="84">
        <v>76.95</v>
      </c>
      <c r="H12" s="85">
        <v>45.5</v>
      </c>
      <c r="I12" s="84">
        <v>31.45</v>
      </c>
      <c r="J12" s="97">
        <v>308</v>
      </c>
      <c r="K12" s="87"/>
      <c r="L12" s="87"/>
      <c r="M12" s="87"/>
      <c r="N12" s="87"/>
      <c r="O12" s="87"/>
      <c r="P12" s="87"/>
      <c r="Q12" s="87"/>
      <c r="R12" s="87"/>
      <c r="S12" s="136">
        <v>3.96</v>
      </c>
      <c r="T12" s="181">
        <v>39</v>
      </c>
      <c r="U12" s="87"/>
      <c r="V12" s="87"/>
      <c r="W12" s="136">
        <v>12.58</v>
      </c>
      <c r="X12" s="137">
        <v>125</v>
      </c>
      <c r="Y12" s="323"/>
      <c r="Z12" s="324"/>
      <c r="AA12" s="182">
        <v>31.450000000000003</v>
      </c>
      <c r="AB12" s="181">
        <v>620.72487772248451</v>
      </c>
      <c r="AC12" s="183">
        <f t="shared" si="0"/>
        <v>620.72487772248451</v>
      </c>
      <c r="AD12" s="184">
        <v>46052</v>
      </c>
      <c r="AE12" s="315"/>
      <c r="AF12" s="63"/>
      <c r="AG12" s="63" t="s">
        <v>90</v>
      </c>
    </row>
    <row r="13" spans="1:36" s="1" customFormat="1" ht="12.75">
      <c r="A13" s="56"/>
      <c r="B13" s="56"/>
      <c r="C13" s="57"/>
      <c r="D13" s="60"/>
      <c r="E13" s="60"/>
      <c r="F13" s="60"/>
      <c r="G13" s="98"/>
      <c r="H13" s="99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F13" s="63"/>
      <c r="AG13" s="63"/>
    </row>
  </sheetData>
  <mergeCells count="6">
    <mergeCell ref="AE7:AE12"/>
    <mergeCell ref="A7:A12"/>
    <mergeCell ref="E7:E12"/>
    <mergeCell ref="F7:F12"/>
    <mergeCell ref="Y7:Z12"/>
    <mergeCell ref="AD7:A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219-17</vt:lpstr>
      <vt:lpstr>219γ5</vt:lpstr>
      <vt:lpstr>219γ6</vt:lpstr>
      <vt:lpstr>219δ1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2026-01-30T21:01:38Z</dcterms:modified>
</cp:coreProperties>
</file>