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18" sheetId="1" r:id="rId1"/>
    <sheet name="219γ6" sheetId="11" r:id="rId2"/>
    <sheet name="219γ9" sheetId="15" r:id="rId3"/>
    <sheet name="219δ1" sheetId="16" r:id="rId4"/>
    <sheet name="219δ2" sheetId="17" r:id="rId5"/>
  </sheets>
  <calcPr calcId="125725"/>
</workbook>
</file>

<file path=xl/calcChain.xml><?xml version="1.0" encoding="utf-8"?>
<calcChain xmlns="http://schemas.openxmlformats.org/spreadsheetml/2006/main">
  <c r="Q16" i="1"/>
  <c r="P16"/>
  <c r="O16"/>
  <c r="AA31" i="11"/>
  <c r="W31"/>
  <c r="M31"/>
  <c r="Y26"/>
  <c r="AA28" s="1"/>
  <c r="W26"/>
  <c r="AA26"/>
  <c r="M28"/>
  <c r="M26"/>
  <c r="L26"/>
  <c r="AK15"/>
  <c r="AK17"/>
  <c r="AF9" i="17"/>
  <c r="AD9"/>
  <c r="AD8"/>
  <c r="AF7"/>
  <c r="AG7" s="1"/>
  <c r="AD7"/>
  <c r="AL15" i="11"/>
  <c r="AG12" i="16"/>
  <c r="AH11" s="1"/>
  <c r="AJ9" s="1"/>
  <c r="AG11"/>
  <c r="AG10"/>
  <c r="AH9"/>
  <c r="AG9"/>
  <c r="AE9" i="15"/>
  <c r="V9"/>
  <c r="AE8"/>
  <c r="V8"/>
  <c r="AG7"/>
  <c r="AE7"/>
  <c r="V7"/>
  <c r="J16" i="1"/>
  <c r="I16"/>
  <c r="H16"/>
  <c r="E16" l="1"/>
</calcChain>
</file>

<file path=xl/sharedStrings.xml><?xml version="1.0" encoding="utf-8"?>
<sst xmlns="http://schemas.openxmlformats.org/spreadsheetml/2006/main" count="274" uniqueCount="119">
  <si>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</si>
  <si>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</si>
  <si>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</si>
  <si>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</si>
  <si>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</si>
  <si>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</si>
  <si>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</si>
  <si>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</si>
  <si>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</si>
  <si>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</si>
  <si>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</si>
  <si>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</si>
  <si>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</si>
  <si>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</si>
  <si>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</si>
  <si>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ΔΕΝ</t>
  </si>
  <si>
    <t>έπρεπε να χρεώσει</t>
  </si>
  <si>
    <t>χρέωσε</t>
  </si>
  <si>
    <t>ΤΟΓΚΑ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</si>
  <si>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</si>
  <si>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</si>
  <si>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</si>
  <si>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</si>
  <si>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</si>
  <si>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</si>
  <si>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</si>
  <si>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</si>
  <si>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</si>
  <si>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</si>
  <si>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</si>
  <si>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</si>
  <si>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</si>
  <si>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</si>
  <si>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</si>
  <si>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219γ6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</si>
  <si>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</si>
  <si>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</si>
  <si>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</si>
  <si>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</si>
  <si>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</si>
  <si>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</si>
  <si>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</si>
  <si>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</si>
  <si>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</si>
  <si>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</si>
  <si>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</si>
  <si>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θέση στο 219γ</t>
  </si>
  <si>
    <t>κ-15 ελέγχου ΤΑΝ</t>
  </si>
  <si>
    <t>κ-17 ελέγχου ΤΑΝ</t>
  </si>
  <si>
    <t>219-150</t>
  </si>
  <si>
    <t>δωρεά ΨΙΛΗΣ ΚΥΡΙΟΤΗΤΑΣ</t>
  </si>
  <si>
    <t>219-150 = γεωργουσηΕυαγγελια</t>
  </si>
  <si>
    <t>Καβάλα</t>
  </si>
  <si>
    <t>ΑΝ όχι ΤΟΓΚΑ  , απαίτηση  = 8.298€ {υποχρεωτικά = 5.153 &amp; ηθικώς πρέπει = 3.145€}</t>
  </si>
  <si>
    <t>ΧΡΗΣΙΚΤΗΣΙΑ αγροτεμαχίου = 19?? ΑΝΑΔΑΣΜΟΣ</t>
  </si>
  <si>
    <t>δωρεά με ΠΑΡΑΚΡΑΤΗΣΗ ΕΠΙΚΑΡΠΙΑΣ</t>
  </si>
  <si>
    <t>219-150 = γΘεοδωρος</t>
  </si>
  <si>
    <t>ΑΝ όχι ΤΟΓΚΑ  , απαίτηση  = 9.473€ {υποχρεωτικά = 5.829 &amp; ηθικώς πρέπει = 3.644€}</t>
  </si>
  <si>
    <t>ποσό πράξης</t>
  </si>
  <si>
    <t>καθεστώς ΤΟΓΚΑΣ</t>
  </si>
  <si>
    <t>σύνολον διαφυγόντων πόρων</t>
  </si>
  <si>
    <t>διαφυγών ΦΠΑ</t>
  </si>
  <si>
    <t>διανομή</t>
  </si>
  <si>
    <t>219-150 = αρσενηΒαρβαρα , α-γιαννοπουλουΚωνσταντινα , αΑννα , πατερα-χατζηαυγουστηΕλενη , πΑννα</t>
  </si>
  <si>
    <t>Παναγία</t>
  </si>
  <si>
    <t>εξισορρόπηση διαφοράς διανεμομένων μεριδίων</t>
  </si>
  <si>
    <t>ΑΝ όχι ΤΟΓΚΑ  , απαίτηση = 15.856€ {υποχρεωτικά = 12.456€ &amp; ηθικώς πρέπει = 3.400€</t>
  </si>
  <si>
    <t>γονική ΨΙΛΗΣ κυριότητας</t>
  </si>
  <si>
    <t>αΑννα</t>
  </si>
  <si>
    <t>παναγία</t>
  </si>
  <si>
    <t>ΑΝ όχι ΤΟΓΚΑ  , απαίτηση  = 1.961€ {υποχρεωτικά = 1.262 &amp; ηθικώς πρέπει = 699€}</t>
  </si>
  <si>
    <t>δωρεά ΨΙΛΗΣ κυριότητας</t>
  </si>
  <si>
    <t>ΑΝ όχι ΤΟΓΚΑ  , απαίτηση  = 3.478€ {υποχρεωτικά = 2.364 &amp; ηθικώς πρέπει = 1.114€}</t>
  </si>
  <si>
    <t>ΑΝ όχι ΤΟΓΚΑ  , απαίτηση  = 5.390€ {υποχρεωτικά = 4.108 &amp; ηθικώς πρέπει = 1.282€}</t>
  </si>
  <si>
    <t>κ-18 ελέγχου ΤΑΝ</t>
  </si>
  <si>
    <t>κ-18 βάσει  zηλ</t>
  </si>
  <si>
    <t>διαφυγόντα ταμεία &amp; χαρτόσημα</t>
  </si>
  <si>
    <t>ΜΗ χρεωθέν ΦΠΑ</t>
  </si>
  <si>
    <t>διαφυγόντα κ15-ταμεία-ΦΠΑ</t>
  </si>
  <si>
    <t>αγοραπωλησία</t>
  </si>
  <si>
    <t>ενσωμάτωση ΑΝΩ</t>
  </si>
  <si>
    <t>αν ΌΧΙ σε καθεστώς ΤΟΓΚΑΣ απαίτηση = 7.854€ {''υποχρεωτικά'' = 5.463€ &amp; ''ηθικώς πρέπει'' = 2.391€</t>
  </si>
  <si>
    <t>κάθετος ΣΥΣΤΑΣΗ</t>
  </si>
  <si>
    <t>αν ΌΧΙ σε καθεστώς ΤΟΓΚΑΣ απαίτηση = 4.050€ {''υποχρεωτικά'' = 2.735€ &amp; ''ηθικώς πρέπει'' = 1.315€</t>
  </si>
  <si>
    <t>δωρεά</t>
  </si>
  <si>
    <t>ΑΝ όχι ΤΟΓΚΑ  , απαίτηση  = 4.040€ {υποχρεωτικά = 2.737 &amp; ηθικώς πρέπει = 1.305€}</t>
  </si>
  <si>
    <t>διαφυγώντα κ-15-17</t>
  </si>
  <si>
    <t>φόρος εισοδήματος</t>
  </si>
  <si>
    <t>αν ΌΧΙ σε καθεστώς ΤΟΓΚΑΣ απαίτηση = 1.576€ {''υποχρεωτικά'' = 1.105 &amp; ''ηθικώς πρέπει'' = 471€</t>
  </si>
  <si>
    <t>αν ΌΧΙ σε καθεστώς ΤΟΓΚΑΣ απαίτηση = 861€ {''υποχρεωτικά'' = 648 &amp; ''ηθικώς πρέπει'' = 213€</t>
  </si>
  <si>
    <t>219γ9</t>
  </si>
  <si>
    <t>219δ1</t>
  </si>
  <si>
    <t>219δ2</t>
  </si>
  <si>
    <r>
      <rPr>
        <sz val="12"/>
        <color rgb="FFFF0000"/>
        <rFont val="Arial"/>
        <family val="2"/>
        <charset val="161"/>
      </rPr>
      <t>αγροτεμάχιο =</t>
    </r>
    <r>
      <rPr>
        <b/>
        <u/>
        <sz val="12"/>
        <color rgb="FFFF0000"/>
        <rFont val="Arial"/>
        <family val="2"/>
        <charset val="161"/>
      </rPr>
      <t xml:space="preserve"> 24/2/2012</t>
    </r>
  </si>
  <si>
    <r>
      <rPr>
        <sz val="12"/>
        <color rgb="FFFF0000"/>
        <rFont val="Arial"/>
        <family val="2"/>
        <charset val="161"/>
      </rPr>
      <t>οικόπεδο &amp; πολυκατοικία =</t>
    </r>
    <r>
      <rPr>
        <b/>
        <u/>
        <sz val="12"/>
        <color rgb="FFFF0000"/>
        <rFont val="Arial"/>
        <family val="2"/>
        <charset val="161"/>
      </rPr>
      <t xml:space="preserve"> 03/01/2013</t>
    </r>
  </si>
  <si>
    <t>το 2018</t>
  </si>
  <si>
    <t xml:space="preserve">219-150 </t>
  </si>
  <si>
    <t>διανομής  10ου  ΔΙΟΡΘΩΣΗ</t>
  </si>
  <si>
    <t>καθέτου συστάσεως 1ου ΔΙΟΡΘΩΣΗ</t>
  </si>
  <si>
    <t>δωρεάς 2ου  ΣΥΜΠΛΗΡΩΣΗ</t>
  </si>
  <si>
    <t>11ο</t>
  </si>
  <si>
    <t>12ο</t>
  </si>
  <si>
    <t>1ο</t>
  </si>
  <si>
    <t>2ο</t>
  </si>
  <si>
    <t>3ο</t>
  </si>
  <si>
    <t>4ο</t>
  </si>
  <si>
    <t>5ο</t>
  </si>
  <si>
    <t>6ο</t>
  </si>
  <si>
    <t>8ο</t>
  </si>
  <si>
    <t>9ο</t>
  </si>
  <si>
    <t>10ο</t>
  </si>
  <si>
    <t>αγοραπωλησία {18' οικόπεδο ΟΤ--;;;??? {75% κυριότητα &amp; 25%ψιλή κυριότητα} 440,50μ2  τίμημα = 25.000 Δ.Ο.Υ. =</t>
  </si>
  <si>
    <t xml:space="preserve">αγοραπωλησία {21' οικόπεδο ΟΤ-;;;???? {25% επικαρπία} </t>
  </si>
  <si>
    <t xml:space="preserve">δωρεά   {21' οικόπεδο ΟΤ--;;;??? {25% επικαρπία} </t>
  </si>
  <si>
    <t>διανομή  {21' οικόπεδο ΟΤ-;;;??? , 440,50μ2</t>
  </si>
  <si>
    <t>χρησικτησία οικοπέδου = 1983 ;;;??? ΑΓΟΡΑΠΩΛΗΣΙΑ άτυπος</t>
  </si>
  <si>
    <t>καθεστώς πληρωμής κ-15-17 από ΑΓΑΠΕ</t>
  </si>
  <si>
    <t>ζημία</t>
  </si>
  <si>
    <t>καθεστώς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</si>
</sst>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9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rgb="FF0070C0"/>
      <name val="Arial"/>
      <family val="2"/>
      <charset val="161"/>
    </font>
    <font>
      <u/>
      <sz val="12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43" fontId="4" fillId="0" borderId="10" xfId="1" applyFont="1" applyFill="1" applyBorder="1" applyAlignment="1">
      <alignment horizontal="center"/>
    </xf>
    <xf numFmtId="43" fontId="4" fillId="0" borderId="10" xfId="1" applyFont="1" applyFill="1" applyBorder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14" fillId="0" borderId="0" xfId="0" applyFont="1" applyFill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4" fontId="7" fillId="6" borderId="4" xfId="1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64" fontId="8" fillId="6" borderId="4" xfId="1" applyNumberFormat="1" applyFont="1" applyFill="1" applyBorder="1" applyAlignment="1">
      <alignment horizontal="center" wrapText="1"/>
    </xf>
    <xf numFmtId="164" fontId="8" fillId="4" borderId="4" xfId="1" applyNumberFormat="1" applyFont="1" applyFill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15" xfId="0" applyFont="1" applyBorder="1" applyAlignment="1"/>
    <xf numFmtId="164" fontId="14" fillId="0" borderId="0" xfId="2" applyNumberFormat="1" applyFont="1"/>
    <xf numFmtId="14" fontId="14" fillId="0" borderId="0" xfId="2" applyNumberFormat="1" applyFont="1"/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2" applyNumberFormat="1" applyFont="1"/>
    <xf numFmtId="14" fontId="0" fillId="0" borderId="0" xfId="2" applyNumberFormat="1" applyFont="1"/>
    <xf numFmtId="14" fontId="16" fillId="0" borderId="0" xfId="2" applyNumberFormat="1" applyFont="1"/>
    <xf numFmtId="0" fontId="7" fillId="4" borderId="4" xfId="0" applyFont="1" applyFill="1" applyBorder="1" applyAlignment="1">
      <alignment horizontal="center" wrapText="1"/>
    </xf>
    <xf numFmtId="14" fontId="0" fillId="0" borderId="0" xfId="1" applyNumberFormat="1" applyFont="1"/>
    <xf numFmtId="0" fontId="4" fillId="0" borderId="0" xfId="0" applyFont="1"/>
    <xf numFmtId="43" fontId="14" fillId="0" borderId="0" xfId="0" applyNumberFormat="1" applyFont="1"/>
    <xf numFmtId="43" fontId="14" fillId="0" borderId="0" xfId="1" applyFont="1"/>
    <xf numFmtId="164" fontId="4" fillId="0" borderId="6" xfId="1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14" fontId="3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wrapText="1"/>
    </xf>
    <xf numFmtId="43" fontId="4" fillId="0" borderId="6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center"/>
    </xf>
    <xf numFmtId="43" fontId="4" fillId="0" borderId="1" xfId="1" applyFont="1" applyFill="1" applyBorder="1"/>
    <xf numFmtId="164" fontId="3" fillId="0" borderId="18" xfId="1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left" wrapText="1"/>
    </xf>
    <xf numFmtId="43" fontId="3" fillId="0" borderId="20" xfId="1" applyFont="1" applyFill="1" applyBorder="1" applyAlignment="1">
      <alignment horizontal="right" vertical="center"/>
    </xf>
    <xf numFmtId="43" fontId="4" fillId="0" borderId="20" xfId="1" applyFont="1" applyFill="1" applyBorder="1" applyAlignment="1">
      <alignment horizontal="center"/>
    </xf>
    <xf numFmtId="43" fontId="4" fillId="0" borderId="20" xfId="1" applyFont="1" applyFill="1" applyBorder="1"/>
    <xf numFmtId="164" fontId="4" fillId="0" borderId="20" xfId="1" applyNumberFormat="1" applyFont="1" applyFill="1" applyBorder="1" applyAlignment="1">
      <alignment horizontal="center"/>
    </xf>
    <xf numFmtId="43" fontId="4" fillId="9" borderId="20" xfId="1" applyFont="1" applyFill="1" applyBorder="1" applyAlignment="1">
      <alignment horizontal="center"/>
    </xf>
    <xf numFmtId="43" fontId="4" fillId="9" borderId="12" xfId="1" applyFont="1" applyFill="1" applyBorder="1"/>
    <xf numFmtId="43" fontId="4" fillId="0" borderId="12" xfId="1" applyFont="1" applyFill="1" applyBorder="1"/>
    <xf numFmtId="164" fontId="4" fillId="0" borderId="12" xfId="1" applyNumberFormat="1" applyFont="1" applyFill="1" applyBorder="1"/>
    <xf numFmtId="164" fontId="4" fillId="0" borderId="20" xfId="1" applyNumberFormat="1" applyFont="1" applyFill="1" applyBorder="1"/>
    <xf numFmtId="164" fontId="4" fillId="0" borderId="21" xfId="1" applyNumberFormat="1" applyFont="1" applyFill="1" applyBorder="1"/>
    <xf numFmtId="164" fontId="3" fillId="0" borderId="23" xfId="1" applyNumberFormat="1" applyFont="1" applyFill="1" applyBorder="1" applyAlignment="1">
      <alignment vertical="center"/>
    </xf>
    <xf numFmtId="14" fontId="3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wrapText="1"/>
    </xf>
    <xf numFmtId="43" fontId="3" fillId="4" borderId="13" xfId="1" applyFont="1" applyFill="1" applyBorder="1" applyAlignment="1">
      <alignment horizontal="center" wrapText="1"/>
    </xf>
    <xf numFmtId="43" fontId="6" fillId="0" borderId="13" xfId="1" applyFont="1" applyFill="1" applyBorder="1" applyAlignment="1">
      <alignment horizontal="center" wrapText="1"/>
    </xf>
    <xf numFmtId="43" fontId="4" fillId="9" borderId="13" xfId="1" applyFont="1" applyFill="1" applyBorder="1"/>
    <xf numFmtId="43" fontId="4" fillId="0" borderId="13" xfId="1" applyFont="1" applyFill="1" applyBorder="1"/>
    <xf numFmtId="164" fontId="4" fillId="0" borderId="13" xfId="1" applyNumberFormat="1" applyFont="1" applyFill="1" applyBorder="1"/>
    <xf numFmtId="164" fontId="3" fillId="0" borderId="9" xfId="1" applyNumberFormat="1" applyFont="1" applyFill="1" applyBorder="1" applyAlignment="1">
      <alignment vertical="center"/>
    </xf>
    <xf numFmtId="43" fontId="3" fillId="4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wrapText="1"/>
    </xf>
    <xf numFmtId="43" fontId="4" fillId="9" borderId="6" xfId="1" applyFont="1" applyFill="1" applyBorder="1" applyAlignment="1">
      <alignment horizontal="center"/>
    </xf>
    <xf numFmtId="164" fontId="4" fillId="0" borderId="4" xfId="1" applyNumberFormat="1" applyFont="1" applyFill="1" applyBorder="1"/>
    <xf numFmtId="0" fontId="3" fillId="0" borderId="20" xfId="0" applyFont="1" applyFill="1" applyBorder="1"/>
    <xf numFmtId="0" fontId="3" fillId="0" borderId="4" xfId="0" applyFont="1" applyFill="1" applyBorder="1"/>
    <xf numFmtId="0" fontId="0" fillId="0" borderId="13" xfId="0" applyFont="1" applyBorder="1" applyAlignment="1">
      <alignment wrapText="1"/>
    </xf>
    <xf numFmtId="0" fontId="14" fillId="0" borderId="13" xfId="0" applyFont="1" applyBorder="1"/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/>
    <xf numFmtId="164" fontId="25" fillId="7" borderId="31" xfId="2" applyNumberFormat="1" applyFont="1" applyFill="1" applyBorder="1" applyAlignment="1">
      <alignment horizontal="center" vertical="center"/>
    </xf>
    <xf numFmtId="14" fontId="3" fillId="0" borderId="20" xfId="2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left" wrapText="1"/>
    </xf>
    <xf numFmtId="43" fontId="3" fillId="0" borderId="20" xfId="2" applyFont="1" applyFill="1" applyBorder="1"/>
    <xf numFmtId="164" fontId="4" fillId="0" borderId="10" xfId="1" applyNumberFormat="1" applyFont="1" applyFill="1" applyBorder="1"/>
    <xf numFmtId="43" fontId="4" fillId="11" borderId="10" xfId="1" applyFont="1" applyFill="1" applyBorder="1" applyAlignment="1">
      <alignment horizontal="center"/>
    </xf>
    <xf numFmtId="164" fontId="4" fillId="0" borderId="34" xfId="1" applyNumberFormat="1" applyFont="1" applyFill="1" applyBorder="1"/>
    <xf numFmtId="164" fontId="25" fillId="7" borderId="17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left" wrapText="1"/>
    </xf>
    <xf numFmtId="43" fontId="3" fillId="0" borderId="4" xfId="2" applyFont="1" applyFill="1" applyBorder="1"/>
    <xf numFmtId="43" fontId="3" fillId="0" borderId="4" xfId="1" applyFont="1" applyFill="1" applyBorder="1" applyAlignment="1">
      <alignment horizontal="right" vertical="center"/>
    </xf>
    <xf numFmtId="43" fontId="4" fillId="0" borderId="4" xfId="1" applyFont="1" applyFill="1" applyBorder="1"/>
    <xf numFmtId="43" fontId="4" fillId="11" borderId="6" xfId="1" applyFont="1" applyFill="1" applyBorder="1" applyAlignment="1">
      <alignment horizontal="center"/>
    </xf>
    <xf numFmtId="164" fontId="4" fillId="0" borderId="16" xfId="1" applyNumberFormat="1" applyFont="1" applyFill="1" applyBorder="1"/>
    <xf numFmtId="0" fontId="14" fillId="0" borderId="0" xfId="0" applyFont="1" applyFill="1" applyBorder="1" applyAlignment="1">
      <alignment horizontal="right"/>
    </xf>
    <xf numFmtId="164" fontId="25" fillId="7" borderId="20" xfId="2" applyNumberFormat="1" applyFont="1" applyFill="1" applyBorder="1" applyAlignment="1">
      <alignment vertical="center"/>
    </xf>
    <xf numFmtId="14" fontId="3" fillId="0" borderId="20" xfId="2" applyNumberFormat="1" applyFont="1" applyFill="1" applyBorder="1" applyAlignment="1">
      <alignment vertical="center"/>
    </xf>
    <xf numFmtId="164" fontId="25" fillId="7" borderId="4" xfId="2" applyNumberFormat="1" applyFont="1" applyFill="1" applyBorder="1" applyAlignment="1">
      <alignment vertical="center"/>
    </xf>
    <xf numFmtId="14" fontId="3" fillId="0" borderId="4" xfId="2" applyNumberFormat="1" applyFont="1" applyFill="1" applyBorder="1" applyAlignment="1">
      <alignment vertical="center"/>
    </xf>
    <xf numFmtId="43" fontId="4" fillId="0" borderId="20" xfId="1" applyFont="1" applyFill="1" applyBorder="1" applyAlignment="1">
      <alignment horizontal="center"/>
    </xf>
    <xf numFmtId="43" fontId="4" fillId="8" borderId="20" xfId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3" fontId="4" fillId="0" borderId="4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4" fillId="0" borderId="10" xfId="1" applyFont="1" applyFill="1" applyBorder="1"/>
    <xf numFmtId="43" fontId="4" fillId="8" borderId="10" xfId="1" applyFont="1" applyFill="1" applyBorder="1" applyAlignment="1">
      <alignment horizontal="center"/>
    </xf>
    <xf numFmtId="43" fontId="4" fillId="8" borderId="4" xfId="1" applyFont="1" applyFill="1" applyBorder="1" applyAlignment="1">
      <alignment horizontal="center"/>
    </xf>
    <xf numFmtId="43" fontId="4" fillId="8" borderId="6" xfId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43" fontId="4" fillId="8" borderId="28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43" fontId="3" fillId="0" borderId="3" xfId="1" applyFont="1" applyFill="1" applyBorder="1" applyAlignment="1">
      <alignment horizontal="right" vertical="center"/>
    </xf>
    <xf numFmtId="43" fontId="4" fillId="0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14" fontId="3" fillId="0" borderId="1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wrapText="1"/>
    </xf>
    <xf numFmtId="43" fontId="4" fillId="0" borderId="6" xfId="1" applyFont="1" applyFill="1" applyBorder="1"/>
    <xf numFmtId="43" fontId="3" fillId="0" borderId="1" xfId="1" applyFont="1" applyFill="1" applyBorder="1" applyAlignment="1">
      <alignment horizontal="right" vertical="center"/>
    </xf>
    <xf numFmtId="164" fontId="4" fillId="0" borderId="10" xfId="1" applyNumberFormat="1" applyFont="1" applyFill="1" applyBorder="1" applyAlignment="1">
      <alignment horizontal="center"/>
    </xf>
    <xf numFmtId="43" fontId="3" fillId="4" borderId="4" xfId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4" fontId="4" fillId="0" borderId="6" xfId="1" applyNumberFormat="1" applyFont="1" applyFill="1" applyBorder="1" applyAlignment="1">
      <alignment horizontal="center"/>
    </xf>
    <xf numFmtId="164" fontId="4" fillId="8" borderId="10" xfId="1" applyNumberFormat="1" applyFont="1" applyFill="1" applyBorder="1" applyAlignment="1">
      <alignment horizontal="center"/>
    </xf>
    <xf numFmtId="164" fontId="4" fillId="8" borderId="6" xfId="1" applyNumberFormat="1" applyFont="1" applyFill="1" applyBorder="1" applyAlignment="1">
      <alignment horizontal="center"/>
    </xf>
    <xf numFmtId="164" fontId="4" fillId="8" borderId="28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8" borderId="20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164" fontId="4" fillId="8" borderId="4" xfId="1" applyNumberFormat="1" applyFont="1" applyFill="1" applyBorder="1" applyAlignment="1">
      <alignment horizontal="center"/>
    </xf>
    <xf numFmtId="43" fontId="4" fillId="0" borderId="28" xfId="1" applyFont="1" applyFill="1" applyBorder="1" applyAlignment="1">
      <alignment horizontal="center"/>
    </xf>
    <xf numFmtId="43" fontId="4" fillId="0" borderId="28" xfId="1" applyFont="1" applyFill="1" applyBorder="1"/>
    <xf numFmtId="164" fontId="3" fillId="0" borderId="9" xfId="1" applyNumberFormat="1" applyFont="1" applyFill="1" applyBorder="1" applyAlignment="1">
      <alignment horizontal="center" vertical="center"/>
    </xf>
    <xf numFmtId="164" fontId="25" fillId="7" borderId="37" xfId="1" applyNumberFormat="1" applyFont="1" applyFill="1" applyBorder="1" applyAlignment="1">
      <alignment horizontal="center" vertical="center"/>
    </xf>
    <xf numFmtId="14" fontId="3" fillId="0" borderId="20" xfId="1" applyNumberFormat="1" applyFont="1" applyFill="1" applyBorder="1" applyAlignment="1">
      <alignment horizontal="center" vertical="center"/>
    </xf>
    <xf numFmtId="0" fontId="3" fillId="0" borderId="20" xfId="0" applyFont="1" applyFill="1" applyBorder="1"/>
    <xf numFmtId="43" fontId="3" fillId="0" borderId="20" xfId="1" applyFont="1" applyFill="1" applyBorder="1"/>
    <xf numFmtId="164" fontId="25" fillId="10" borderId="37" xfId="1" applyNumberFormat="1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43" fontId="3" fillId="4" borderId="4" xfId="1" applyFont="1" applyFill="1" applyBorder="1"/>
    <xf numFmtId="14" fontId="3" fillId="0" borderId="6" xfId="0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0" fontId="4" fillId="2" borderId="4" xfId="0" applyFont="1" applyFill="1" applyBorder="1" applyAlignment="1">
      <alignment horizontal="center" wrapText="1"/>
    </xf>
    <xf numFmtId="43" fontId="3" fillId="0" borderId="28" xfId="1" applyFont="1" applyFill="1" applyBorder="1"/>
    <xf numFmtId="164" fontId="4" fillId="0" borderId="28" xfId="1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164" fontId="3" fillId="7" borderId="39" xfId="1" applyNumberFormat="1" applyFont="1" applyFill="1" applyBorder="1" applyAlignment="1">
      <alignment horizontal="center" vertical="center"/>
    </xf>
    <xf numFmtId="164" fontId="3" fillId="7" borderId="38" xfId="1" applyNumberFormat="1" applyFont="1" applyFill="1" applyBorder="1" applyAlignment="1">
      <alignment horizontal="center" vertical="center"/>
    </xf>
    <xf numFmtId="164" fontId="3" fillId="0" borderId="29" xfId="1" applyNumberFormat="1" applyFont="1" applyFill="1" applyBorder="1"/>
    <xf numFmtId="0" fontId="3" fillId="0" borderId="28" xfId="0" applyFont="1" applyFill="1" applyBorder="1"/>
    <xf numFmtId="1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164" fontId="3" fillId="0" borderId="16" xfId="1" applyNumberFormat="1" applyFont="1" applyFill="1" applyBorder="1"/>
    <xf numFmtId="0" fontId="14" fillId="0" borderId="6" xfId="0" applyFont="1" applyFill="1" applyBorder="1" applyAlignment="1">
      <alignment horizontal="center" wrapText="1"/>
    </xf>
    <xf numFmtId="164" fontId="3" fillId="0" borderId="8" xfId="1" applyNumberFormat="1" applyFont="1" applyFill="1" applyBorder="1"/>
    <xf numFmtId="14" fontId="3" fillId="0" borderId="28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/>
    <xf numFmtId="164" fontId="6" fillId="3" borderId="30" xfId="1" applyNumberFormat="1" applyFont="1" applyFill="1" applyBorder="1" applyAlignment="1"/>
    <xf numFmtId="0" fontId="3" fillId="0" borderId="20" xfId="0" applyFont="1" applyFill="1" applyBorder="1" applyAlignment="1">
      <alignment horizontal="center" wrapText="1"/>
    </xf>
    <xf numFmtId="43" fontId="3" fillId="0" borderId="6" xfId="1" applyFont="1" applyFill="1" applyBorder="1"/>
    <xf numFmtId="164" fontId="25" fillId="10" borderId="40" xfId="1" applyNumberFormat="1" applyFont="1" applyFill="1" applyBorder="1" applyAlignment="1">
      <alignment horizontal="center" vertical="center"/>
    </xf>
    <xf numFmtId="164" fontId="25" fillId="7" borderId="38" xfId="1" applyNumberFormat="1" applyFont="1" applyFill="1" applyBorder="1" applyAlignment="1">
      <alignment horizontal="center" vertical="center"/>
    </xf>
    <xf numFmtId="164" fontId="25" fillId="10" borderId="38" xfId="1" applyNumberFormat="1" applyFont="1" applyFill="1" applyBorder="1" applyAlignment="1">
      <alignment horizontal="center" vertical="center"/>
    </xf>
    <xf numFmtId="164" fontId="25" fillId="0" borderId="9" xfId="1" applyNumberFormat="1" applyFont="1" applyFill="1" applyBorder="1" applyAlignment="1">
      <alignment horizontal="center" vertical="center"/>
    </xf>
    <xf numFmtId="43" fontId="3" fillId="9" borderId="6" xfId="1" applyFont="1" applyFill="1" applyBorder="1"/>
    <xf numFmtId="164" fontId="4" fillId="0" borderId="0" xfId="1" applyNumberFormat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/>
    </xf>
    <xf numFmtId="43" fontId="3" fillId="0" borderId="10" xfId="1" applyFont="1" applyFill="1" applyBorder="1" applyAlignment="1">
      <alignment horizontal="right" vertical="center"/>
    </xf>
    <xf numFmtId="164" fontId="4" fillId="0" borderId="41" xfId="1" applyNumberFormat="1" applyFont="1" applyFill="1" applyBorder="1"/>
    <xf numFmtId="43" fontId="4" fillId="0" borderId="39" xfId="1" applyFont="1" applyFill="1" applyBorder="1"/>
    <xf numFmtId="164" fontId="4" fillId="0" borderId="14" xfId="1" applyNumberFormat="1" applyFont="1" applyFill="1" applyBorder="1"/>
    <xf numFmtId="14" fontId="4" fillId="0" borderId="4" xfId="0" applyNumberFormat="1" applyFont="1" applyFill="1" applyBorder="1" applyAlignment="1">
      <alignment horizontal="left" wrapText="1"/>
    </xf>
    <xf numFmtId="43" fontId="6" fillId="0" borderId="4" xfId="1" applyFont="1" applyFill="1" applyBorder="1" applyAlignment="1">
      <alignment horizontal="center"/>
    </xf>
    <xf numFmtId="43" fontId="4" fillId="11" borderId="4" xfId="1" applyFont="1" applyFill="1" applyBorder="1" applyAlignment="1">
      <alignment horizontal="center"/>
    </xf>
    <xf numFmtId="164" fontId="4" fillId="0" borderId="8" xfId="1" applyNumberFormat="1" applyFont="1" applyFill="1" applyBorder="1"/>
    <xf numFmtId="43" fontId="4" fillId="0" borderId="9" xfId="1" applyFont="1" applyFill="1" applyBorder="1"/>
    <xf numFmtId="164" fontId="4" fillId="0" borderId="44" xfId="1" applyNumberFormat="1" applyFont="1" applyFill="1" applyBorder="1"/>
    <xf numFmtId="164" fontId="3" fillId="0" borderId="45" xfId="1" applyNumberFormat="1" applyFont="1" applyFill="1" applyBorder="1" applyAlignment="1">
      <alignment horizontal="center" vertical="center"/>
    </xf>
    <xf numFmtId="14" fontId="3" fillId="0" borderId="2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horizontal="left" wrapText="1"/>
    </xf>
    <xf numFmtId="43" fontId="4" fillId="11" borderId="28" xfId="1" applyFont="1" applyFill="1" applyBorder="1" applyAlignment="1">
      <alignment horizontal="center"/>
    </xf>
    <xf numFmtId="164" fontId="4" fillId="0" borderId="47" xfId="1" applyNumberFormat="1" applyFont="1" applyFill="1" applyBorder="1"/>
    <xf numFmtId="43" fontId="4" fillId="0" borderId="45" xfId="1" applyFont="1" applyFill="1" applyBorder="1"/>
    <xf numFmtId="164" fontId="4" fillId="0" borderId="28" xfId="1" applyNumberFormat="1" applyFont="1" applyFill="1" applyBorder="1"/>
    <xf numFmtId="164" fontId="6" fillId="3" borderId="15" xfId="1" applyNumberFormat="1" applyFont="1" applyFill="1" applyBorder="1"/>
    <xf numFmtId="164" fontId="6" fillId="3" borderId="48" xfId="1" applyNumberFormat="1" applyFont="1" applyFill="1" applyBorder="1"/>
    <xf numFmtId="43" fontId="4" fillId="0" borderId="38" xfId="1" applyFont="1" applyFill="1" applyBorder="1" applyAlignment="1">
      <alignment horizontal="center"/>
    </xf>
    <xf numFmtId="43" fontId="4" fillId="0" borderId="40" xfId="1" applyFont="1" applyFill="1" applyBorder="1" applyAlignment="1">
      <alignment horizontal="center"/>
    </xf>
    <xf numFmtId="0" fontId="0" fillId="0" borderId="0" xfId="0" applyFill="1"/>
    <xf numFmtId="164" fontId="0" fillId="0" borderId="0" xfId="1" applyNumberFormat="1" applyFont="1" applyFill="1"/>
    <xf numFmtId="14" fontId="0" fillId="0" borderId="0" xfId="1" applyNumberFormat="1" applyFont="1" applyFill="1"/>
    <xf numFmtId="164" fontId="13" fillId="0" borderId="0" xfId="1" applyNumberFormat="1" applyFont="1" applyFill="1" applyAlignment="1"/>
    <xf numFmtId="164" fontId="19" fillId="0" borderId="0" xfId="0" applyNumberFormat="1" applyFont="1" applyFill="1"/>
    <xf numFmtId="164" fontId="6" fillId="3" borderId="5" xfId="1" applyNumberFormat="1" applyFont="1" applyFill="1" applyBorder="1" applyAlignment="1"/>
    <xf numFmtId="14" fontId="0" fillId="0" borderId="0" xfId="0" applyNumberFormat="1" applyFill="1"/>
    <xf numFmtId="14" fontId="21" fillId="0" borderId="0" xfId="0" applyNumberFormat="1" applyFont="1" applyFill="1"/>
    <xf numFmtId="164" fontId="0" fillId="0" borderId="0" xfId="1" applyNumberFormat="1" applyFont="1" applyFill="1" applyAlignment="1">
      <alignment horizontal="left"/>
    </xf>
    <xf numFmtId="164" fontId="0" fillId="0" borderId="0" xfId="0" applyNumberFormat="1" applyFill="1"/>
    <xf numFmtId="14" fontId="22" fillId="0" borderId="0" xfId="0" applyNumberFormat="1" applyFont="1" applyFill="1"/>
    <xf numFmtId="0" fontId="27" fillId="0" borderId="0" xfId="0" applyFont="1"/>
    <xf numFmtId="0" fontId="0" fillId="0" borderId="0" xfId="0" applyFill="1" applyAlignment="1">
      <alignment horizontal="center"/>
    </xf>
    <xf numFmtId="0" fontId="18" fillId="0" borderId="1" xfId="0" applyFont="1" applyBorder="1" applyAlignment="1">
      <alignment horizontal="center"/>
    </xf>
    <xf numFmtId="164" fontId="24" fillId="4" borderId="2" xfId="1" applyNumberFormat="1" applyFont="1" applyFill="1" applyBorder="1" applyAlignment="1">
      <alignment horizontal="center"/>
    </xf>
    <xf numFmtId="164" fontId="24" fillId="4" borderId="11" xfId="1" applyNumberFormat="1" applyFont="1" applyFill="1" applyBorder="1" applyAlignment="1">
      <alignment horizontal="center"/>
    </xf>
    <xf numFmtId="164" fontId="24" fillId="4" borderId="5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6" fillId="3" borderId="14" xfId="1" applyNumberFormat="1" applyFont="1" applyFill="1" applyBorder="1" applyAlignment="1">
      <alignment horizontal="center"/>
    </xf>
    <xf numFmtId="164" fontId="6" fillId="3" borderId="19" xfId="1" applyNumberFormat="1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textRotation="21" wrapText="1"/>
    </xf>
    <xf numFmtId="0" fontId="4" fillId="0" borderId="12" xfId="0" applyFont="1" applyFill="1" applyBorder="1" applyAlignment="1">
      <alignment horizontal="center" textRotation="21" wrapText="1"/>
    </xf>
    <xf numFmtId="0" fontId="4" fillId="0" borderId="6" xfId="0" applyFont="1" applyFill="1" applyBorder="1" applyAlignment="1">
      <alignment horizontal="center" textRotation="21" wrapText="1"/>
    </xf>
    <xf numFmtId="14" fontId="5" fillId="0" borderId="2" xfId="1" applyNumberFormat="1" applyFont="1" applyFill="1" applyBorder="1" applyAlignment="1">
      <alignment horizontal="center"/>
    </xf>
    <xf numFmtId="14" fontId="5" fillId="0" borderId="11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/>
    </xf>
    <xf numFmtId="164" fontId="6" fillId="3" borderId="5" xfId="1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164" fontId="15" fillId="2" borderId="2" xfId="1" applyNumberFormat="1" applyFont="1" applyFill="1" applyBorder="1" applyAlignment="1">
      <alignment horizontal="center" vertical="center"/>
    </xf>
    <xf numFmtId="164" fontId="15" fillId="2" borderId="11" xfId="1" applyNumberFormat="1" applyFont="1" applyFill="1" applyBorder="1" applyAlignment="1">
      <alignment horizontal="center" vertical="center"/>
    </xf>
    <xf numFmtId="164" fontId="15" fillId="2" borderId="5" xfId="1" applyNumberFormat="1" applyFont="1" applyFill="1" applyBorder="1" applyAlignment="1">
      <alignment horizontal="center" vertical="center"/>
    </xf>
    <xf numFmtId="164" fontId="6" fillId="3" borderId="22" xfId="1" applyNumberFormat="1" applyFont="1" applyFill="1" applyBorder="1" applyAlignment="1">
      <alignment horizontal="right" textRotation="8"/>
    </xf>
    <xf numFmtId="164" fontId="6" fillId="3" borderId="24" xfId="1" applyNumberFormat="1" applyFont="1" applyFill="1" applyBorder="1" applyAlignment="1">
      <alignment horizontal="right" textRotation="8"/>
    </xf>
    <xf numFmtId="164" fontId="6" fillId="3" borderId="25" xfId="1" applyNumberFormat="1" applyFont="1" applyFill="1" applyBorder="1" applyAlignment="1">
      <alignment horizontal="right" textRotation="8"/>
    </xf>
    <xf numFmtId="0" fontId="0" fillId="0" borderId="3" xfId="0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43" fontId="6" fillId="3" borderId="7" xfId="1" applyFont="1" applyFill="1" applyBorder="1" applyAlignment="1">
      <alignment horizontal="center"/>
    </xf>
    <xf numFmtId="43" fontId="6" fillId="3" borderId="18" xfId="1" applyFont="1" applyFill="1" applyBorder="1" applyAlignment="1">
      <alignment horizontal="center"/>
    </xf>
    <xf numFmtId="43" fontId="6" fillId="3" borderId="14" xfId="1" applyFont="1" applyFill="1" applyBorder="1" applyAlignment="1">
      <alignment horizontal="center"/>
    </xf>
    <xf numFmtId="43" fontId="6" fillId="3" borderId="19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14" fontId="5" fillId="0" borderId="12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4" fontId="26" fillId="0" borderId="2" xfId="0" applyNumberFormat="1" applyFont="1" applyFill="1" applyBorder="1" applyAlignment="1">
      <alignment horizontal="center"/>
    </xf>
    <xf numFmtId="14" fontId="26" fillId="0" borderId="11" xfId="0" applyNumberFormat="1" applyFont="1" applyFill="1" applyBorder="1" applyAlignment="1">
      <alignment horizontal="center"/>
    </xf>
    <xf numFmtId="14" fontId="26" fillId="0" borderId="5" xfId="0" applyNumberFormat="1" applyFont="1" applyFill="1" applyBorder="1" applyAlignment="1">
      <alignment horizontal="center"/>
    </xf>
    <xf numFmtId="164" fontId="18" fillId="4" borderId="2" xfId="1" applyNumberFormat="1" applyFont="1" applyFill="1" applyBorder="1" applyAlignment="1">
      <alignment horizontal="center"/>
    </xf>
    <xf numFmtId="164" fontId="18" fillId="4" borderId="11" xfId="1" applyNumberFormat="1" applyFont="1" applyFill="1" applyBorder="1" applyAlignment="1">
      <alignment horizontal="center"/>
    </xf>
    <xf numFmtId="164" fontId="18" fillId="4" borderId="5" xfId="1" applyNumberFormat="1" applyFont="1" applyFill="1" applyBorder="1" applyAlignment="1">
      <alignment horizontal="center"/>
    </xf>
    <xf numFmtId="164" fontId="6" fillId="3" borderId="35" xfId="1" applyNumberFormat="1" applyFont="1" applyFill="1" applyBorder="1" applyAlignment="1">
      <alignment horizontal="right" textRotation="8"/>
    </xf>
    <xf numFmtId="164" fontId="6" fillId="3" borderId="36" xfId="1" applyNumberFormat="1" applyFont="1" applyFill="1" applyBorder="1" applyAlignment="1">
      <alignment horizontal="right" textRotation="8"/>
    </xf>
    <xf numFmtId="164" fontId="15" fillId="2" borderId="26" xfId="1" applyNumberFormat="1" applyFont="1" applyFill="1" applyBorder="1" applyAlignment="1">
      <alignment horizontal="center" vertical="center"/>
    </xf>
    <xf numFmtId="164" fontId="15" fillId="2" borderId="27" xfId="1" applyNumberFormat="1" applyFont="1" applyFill="1" applyBorder="1" applyAlignment="1">
      <alignment horizontal="center" vertical="center"/>
    </xf>
    <xf numFmtId="164" fontId="15" fillId="2" borderId="33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4" fillId="0" borderId="42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6" fillId="3" borderId="35" xfId="1" applyFont="1" applyFill="1" applyBorder="1" applyAlignment="1">
      <alignment horizontal="center"/>
    </xf>
    <xf numFmtId="43" fontId="6" fillId="3" borderId="22" xfId="1" applyFont="1" applyFill="1" applyBorder="1" applyAlignment="1">
      <alignment horizontal="center"/>
    </xf>
    <xf numFmtId="43" fontId="6" fillId="3" borderId="43" xfId="1" applyFont="1" applyFill="1" applyBorder="1" applyAlignment="1">
      <alignment horizontal="center"/>
    </xf>
    <xf numFmtId="43" fontId="6" fillId="3" borderId="24" xfId="1" applyFont="1" applyFill="1" applyBorder="1" applyAlignment="1">
      <alignment horizontal="center"/>
    </xf>
    <xf numFmtId="43" fontId="6" fillId="3" borderId="36" xfId="1" applyFont="1" applyFill="1" applyBorder="1" applyAlignment="1">
      <alignment horizontal="center"/>
    </xf>
    <xf numFmtId="43" fontId="6" fillId="3" borderId="25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</cellXfs>
  <cellStyles count="7">
    <cellStyle name="Κανονικό" xfId="0" builtinId="0"/>
    <cellStyle name="Κανονικό 2" xfId="5"/>
    <cellStyle name="Κόμμα" xfId="1" builtinId="3"/>
    <cellStyle name="Κόμμα 11" xfId="2"/>
    <cellStyle name="Κόμμα 11 2" xfId="6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2"/>
  <sheetViews>
    <sheetView tabSelected="1" workbookViewId="0">
      <selection activeCell="P25" sqref="P25"/>
    </sheetView>
  </sheetViews>
  <sheetFormatPr defaultRowHeight="15"/>
  <cols>
    <col min="1" max="1" width="2" customWidth="1"/>
    <col min="2" max="2" width="6" bestFit="1" customWidth="1"/>
    <col min="3" max="3" width="10.109375" bestFit="1" customWidth="1"/>
    <col min="4" max="4" width="9.88671875" style="19" bestFit="1" customWidth="1"/>
    <col min="5" max="5" width="11.44140625" bestFit="1" customWidth="1"/>
    <col min="6" max="6" width="9.8867187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4.21875" customWidth="1"/>
    <col min="12" max="12" width="31.6640625" bestFit="1" customWidth="1"/>
    <col min="13" max="13" width="20.44140625" bestFit="1" customWidth="1"/>
    <col min="14" max="14" width="3.88671875" customWidth="1"/>
    <col min="15" max="15" width="9" bestFit="1" customWidth="1"/>
    <col min="16" max="16" width="10.44140625" bestFit="1" customWidth="1"/>
  </cols>
  <sheetData>
    <row r="2" spans="1:17" ht="16.5" thickBot="1">
      <c r="H2" s="237" t="s">
        <v>44</v>
      </c>
      <c r="I2" s="237"/>
      <c r="J2" s="237"/>
      <c r="O2" s="309" t="s">
        <v>116</v>
      </c>
      <c r="P2" s="309"/>
      <c r="Q2" s="309"/>
    </row>
    <row r="3" spans="1:17" ht="15.75" customHeight="1">
      <c r="C3" s="18" t="s">
        <v>12</v>
      </c>
      <c r="D3" s="21"/>
      <c r="E3" s="18" t="s">
        <v>13</v>
      </c>
      <c r="F3" s="18" t="s">
        <v>14</v>
      </c>
      <c r="G3" s="18"/>
      <c r="H3" s="18"/>
      <c r="I3" s="50" t="s">
        <v>45</v>
      </c>
      <c r="J3" s="50" t="s">
        <v>8</v>
      </c>
      <c r="L3" s="47" t="s">
        <v>35</v>
      </c>
      <c r="O3" t="s">
        <v>13</v>
      </c>
      <c r="P3" t="s">
        <v>117</v>
      </c>
      <c r="Q3" t="s">
        <v>118</v>
      </c>
    </row>
    <row r="4" spans="1:17" ht="15" customHeight="1">
      <c r="A4" s="224"/>
      <c r="B4" s="224" t="s">
        <v>34</v>
      </c>
      <c r="C4" s="236" t="s">
        <v>102</v>
      </c>
      <c r="D4" s="226">
        <v>37910</v>
      </c>
      <c r="E4" s="227">
        <v>30515</v>
      </c>
      <c r="F4" s="230">
        <v>46007</v>
      </c>
      <c r="G4" s="18"/>
      <c r="H4" s="232">
        <v>8298</v>
      </c>
      <c r="I4" s="232">
        <v>5153</v>
      </c>
      <c r="J4" s="232">
        <v>3145</v>
      </c>
      <c r="K4" s="224"/>
      <c r="L4" s="231" t="s">
        <v>94</v>
      </c>
      <c r="M4" s="231" t="s">
        <v>93</v>
      </c>
      <c r="O4" s="310">
        <v>191.36</v>
      </c>
      <c r="P4" s="310">
        <v>753.07</v>
      </c>
      <c r="Q4">
        <v>2139</v>
      </c>
    </row>
    <row r="5" spans="1:17" ht="15.75">
      <c r="A5" s="224"/>
      <c r="B5" s="224" t="s">
        <v>34</v>
      </c>
      <c r="C5" s="236" t="s">
        <v>103</v>
      </c>
      <c r="D5" s="226">
        <v>37910</v>
      </c>
      <c r="E5" s="227">
        <v>43725</v>
      </c>
      <c r="F5" s="230">
        <v>46007</v>
      </c>
      <c r="G5" s="18"/>
      <c r="H5" s="232">
        <v>9473</v>
      </c>
      <c r="I5" s="232">
        <v>5829</v>
      </c>
      <c r="J5" s="232">
        <v>3644</v>
      </c>
      <c r="K5" s="224"/>
      <c r="L5" s="231" t="s">
        <v>94</v>
      </c>
      <c r="M5" s="231" t="s">
        <v>93</v>
      </c>
      <c r="O5" s="310">
        <v>463.77</v>
      </c>
      <c r="P5" s="310">
        <v>1825.11</v>
      </c>
      <c r="Q5">
        <v>5184</v>
      </c>
    </row>
    <row r="6" spans="1:17" ht="15" customHeight="1">
      <c r="A6" s="224"/>
      <c r="B6" s="224" t="s">
        <v>90</v>
      </c>
      <c r="C6" s="236" t="s">
        <v>104</v>
      </c>
      <c r="D6" s="226">
        <v>39108</v>
      </c>
      <c r="E6" s="227">
        <v>38382</v>
      </c>
      <c r="F6" s="230">
        <v>46008</v>
      </c>
      <c r="G6" s="18"/>
      <c r="H6" s="232">
        <v>15856</v>
      </c>
      <c r="I6" s="232">
        <v>12456</v>
      </c>
      <c r="J6" s="232">
        <v>3400</v>
      </c>
      <c r="K6" s="224"/>
      <c r="L6" s="234">
        <v>39115</v>
      </c>
      <c r="M6" s="29"/>
    </row>
    <row r="7" spans="1:17" ht="15.75">
      <c r="A7" s="224"/>
      <c r="B7" s="224" t="s">
        <v>34</v>
      </c>
      <c r="C7" s="236" t="s">
        <v>105</v>
      </c>
      <c r="D7" s="226">
        <v>39108</v>
      </c>
      <c r="E7" s="227">
        <v>5294</v>
      </c>
      <c r="F7" s="230">
        <v>46008</v>
      </c>
      <c r="G7" s="18"/>
      <c r="H7" s="232">
        <v>1961</v>
      </c>
      <c r="I7" s="232">
        <v>1262</v>
      </c>
      <c r="J7" s="232">
        <v>699</v>
      </c>
      <c r="K7" s="224"/>
      <c r="L7" s="234">
        <v>39115</v>
      </c>
      <c r="M7" s="7"/>
    </row>
    <row r="8" spans="1:17" ht="15.75">
      <c r="A8" s="224"/>
      <c r="B8" s="224" t="s">
        <v>34</v>
      </c>
      <c r="C8" s="236" t="s">
        <v>106</v>
      </c>
      <c r="D8" s="226">
        <v>39108</v>
      </c>
      <c r="E8" s="227">
        <v>9142</v>
      </c>
      <c r="F8" s="230">
        <v>46008</v>
      </c>
      <c r="G8" s="18"/>
      <c r="H8" s="232">
        <v>3478</v>
      </c>
      <c r="I8" s="232">
        <v>2364</v>
      </c>
      <c r="J8" s="232">
        <v>1114</v>
      </c>
      <c r="K8" s="224"/>
      <c r="L8" s="234">
        <v>39115</v>
      </c>
      <c r="M8" s="29"/>
    </row>
    <row r="9" spans="1:17" ht="15.75" customHeight="1">
      <c r="A9" s="224"/>
      <c r="B9" s="224" t="s">
        <v>34</v>
      </c>
      <c r="C9" s="236" t="s">
        <v>107</v>
      </c>
      <c r="D9" s="226">
        <v>39108</v>
      </c>
      <c r="E9" s="227">
        <v>13295</v>
      </c>
      <c r="F9" s="230">
        <v>46008</v>
      </c>
      <c r="G9" s="18"/>
      <c r="H9" s="232">
        <v>5390</v>
      </c>
      <c r="I9" s="232">
        <v>4108</v>
      </c>
      <c r="J9" s="232">
        <v>1282</v>
      </c>
      <c r="K9" s="224"/>
      <c r="L9" s="234">
        <v>39115</v>
      </c>
      <c r="M9" s="7"/>
    </row>
    <row r="10" spans="1:17" ht="15" customHeight="1">
      <c r="A10" s="224"/>
      <c r="B10" s="224" t="s">
        <v>91</v>
      </c>
      <c r="C10" s="236" t="s">
        <v>108</v>
      </c>
      <c r="D10" s="226">
        <v>42564</v>
      </c>
      <c r="E10" s="227">
        <v>20433</v>
      </c>
      <c r="F10" s="230">
        <v>46009</v>
      </c>
      <c r="G10" s="18"/>
      <c r="H10" s="232">
        <v>7854</v>
      </c>
      <c r="I10" s="232">
        <v>5463</v>
      </c>
      <c r="J10" s="232">
        <v>2391</v>
      </c>
      <c r="K10" s="224"/>
      <c r="L10" s="234">
        <v>42566</v>
      </c>
      <c r="M10" s="29"/>
    </row>
    <row r="11" spans="1:17" ht="15.75" customHeight="1">
      <c r="A11" s="224"/>
      <c r="B11" s="224" t="s">
        <v>34</v>
      </c>
      <c r="C11" s="236" t="s">
        <v>109</v>
      </c>
      <c r="D11" s="226">
        <v>42586</v>
      </c>
      <c r="E11" s="227">
        <v>10663</v>
      </c>
      <c r="F11" s="230">
        <v>46009</v>
      </c>
      <c r="G11" s="18"/>
      <c r="H11" s="232">
        <v>4040</v>
      </c>
      <c r="I11" s="232">
        <v>2737</v>
      </c>
      <c r="J11" s="232">
        <v>1305</v>
      </c>
      <c r="K11" s="224"/>
      <c r="L11" s="234">
        <v>42485</v>
      </c>
      <c r="M11" s="7"/>
    </row>
    <row r="12" spans="1:17" ht="15" customHeight="1">
      <c r="A12" s="224"/>
      <c r="B12" s="224" t="s">
        <v>91</v>
      </c>
      <c r="C12" s="236" t="s">
        <v>110</v>
      </c>
      <c r="D12" s="226">
        <v>42586</v>
      </c>
      <c r="E12" s="227">
        <v>10698</v>
      </c>
      <c r="F12" s="230">
        <v>46009</v>
      </c>
      <c r="G12" s="18"/>
      <c r="H12" s="232">
        <v>4050</v>
      </c>
      <c r="I12" s="232">
        <v>2735</v>
      </c>
      <c r="J12" s="232">
        <v>1315</v>
      </c>
      <c r="K12" s="224"/>
      <c r="L12" s="234">
        <v>42485</v>
      </c>
      <c r="M12" s="7"/>
      <c r="N12" s="19"/>
    </row>
    <row r="13" spans="1:17" ht="15" customHeight="1">
      <c r="A13" s="224"/>
      <c r="B13" s="224" t="s">
        <v>92</v>
      </c>
      <c r="C13" s="236" t="s">
        <v>100</v>
      </c>
      <c r="D13" s="226">
        <v>43290</v>
      </c>
      <c r="E13" s="227">
        <v>4082</v>
      </c>
      <c r="F13" s="230">
        <v>46009</v>
      </c>
      <c r="G13" s="18"/>
      <c r="H13" s="232">
        <v>1576</v>
      </c>
      <c r="I13" s="232">
        <v>1105</v>
      </c>
      <c r="J13" s="232">
        <v>471</v>
      </c>
      <c r="K13" s="224"/>
      <c r="L13" s="234" t="s">
        <v>95</v>
      </c>
      <c r="M13" s="7"/>
      <c r="N13" s="19"/>
    </row>
    <row r="14" spans="1:17" ht="15.75">
      <c r="A14" s="224"/>
      <c r="B14" s="224" t="s">
        <v>92</v>
      </c>
      <c r="C14" s="236" t="s">
        <v>101</v>
      </c>
      <c r="D14" s="226">
        <v>44238</v>
      </c>
      <c r="E14" s="227">
        <v>1782</v>
      </c>
      <c r="F14" s="230">
        <v>46009</v>
      </c>
      <c r="G14" s="18"/>
      <c r="H14" s="232">
        <v>861</v>
      </c>
      <c r="I14" s="232">
        <v>648</v>
      </c>
      <c r="J14" s="232">
        <v>213</v>
      </c>
      <c r="K14" s="224"/>
      <c r="L14" s="234">
        <v>44238</v>
      </c>
      <c r="M14" s="7"/>
      <c r="N14" s="19"/>
    </row>
    <row r="15" spans="1:17" ht="15.75">
      <c r="A15" s="224"/>
      <c r="B15" s="224"/>
      <c r="C15" s="225"/>
      <c r="D15" s="226"/>
      <c r="E15" s="227"/>
      <c r="G15" s="18"/>
      <c r="H15" s="232"/>
      <c r="I15" s="232"/>
      <c r="J15" s="232"/>
      <c r="K15" s="224"/>
      <c r="L15" s="234"/>
      <c r="M15" s="7"/>
    </row>
    <row r="16" spans="1:17" ht="20.25">
      <c r="A16" s="224"/>
      <c r="B16" s="224"/>
      <c r="C16" s="224"/>
      <c r="D16" s="225"/>
      <c r="E16" s="228">
        <f>SUM(E4:E15)</f>
        <v>188011</v>
      </c>
      <c r="G16" s="18"/>
      <c r="H16" s="228">
        <f>SUM(H4:H15)</f>
        <v>62837</v>
      </c>
      <c r="I16" s="233">
        <f>SUM(I4:I15)</f>
        <v>43860</v>
      </c>
      <c r="J16" s="233">
        <f>SUM(J4:J15)</f>
        <v>18979</v>
      </c>
      <c r="K16" s="224"/>
      <c r="L16" s="234"/>
      <c r="O16" s="311">
        <f t="shared" ref="O16:Q16" si="0">SUM(O4:O15)</f>
        <v>655.13</v>
      </c>
      <c r="P16" s="311">
        <f t="shared" si="0"/>
        <v>2578.1799999999998</v>
      </c>
      <c r="Q16" s="228">
        <f t="shared" si="0"/>
        <v>7323</v>
      </c>
    </row>
    <row r="17" spans="3:12" ht="15" customHeight="1">
      <c r="G17" s="18"/>
    </row>
    <row r="18" spans="3:12" ht="15" customHeight="1">
      <c r="G18" s="18"/>
      <c r="L18" s="235"/>
    </row>
    <row r="19" spans="3:12" ht="15" customHeight="1">
      <c r="D19" s="49"/>
      <c r="G19" s="18"/>
      <c r="L19" s="124"/>
    </row>
    <row r="20" spans="3:12" ht="15.75">
      <c r="D20" s="49"/>
      <c r="G20" s="18"/>
      <c r="L20" s="100"/>
    </row>
    <row r="21" spans="3:12" ht="15.75">
      <c r="D21" s="49"/>
      <c r="G21" s="18"/>
      <c r="L21" s="100"/>
    </row>
    <row r="22" spans="3:12" ht="15.75">
      <c r="D22" s="49"/>
      <c r="G22" s="18"/>
      <c r="L22" s="100"/>
    </row>
    <row r="23" spans="3:12" ht="15.75">
      <c r="D23" s="49"/>
      <c r="G23" s="18"/>
      <c r="L23" s="145"/>
    </row>
    <row r="24" spans="3:12">
      <c r="C24" s="43"/>
      <c r="D24" s="49"/>
      <c r="E24" s="43"/>
      <c r="F24" s="44"/>
      <c r="G24" s="43"/>
      <c r="H24" s="43"/>
      <c r="I24" s="43"/>
      <c r="J24" s="43"/>
      <c r="L24" s="145"/>
    </row>
    <row r="25" spans="3:12">
      <c r="C25" s="43"/>
      <c r="D25" s="49"/>
      <c r="E25" s="43"/>
      <c r="F25" s="43"/>
      <c r="G25" s="43"/>
      <c r="H25" s="43"/>
      <c r="I25" s="43"/>
      <c r="J25" s="43"/>
      <c r="L25" s="145"/>
    </row>
    <row r="26" spans="3:12">
      <c r="C26" s="45"/>
      <c r="D26" s="46"/>
      <c r="E26" s="43"/>
      <c r="F26" s="43"/>
      <c r="G26" s="43"/>
      <c r="H26" s="43"/>
      <c r="I26" s="43"/>
      <c r="J26" s="43"/>
      <c r="L26" s="145"/>
    </row>
    <row r="27" spans="3:12">
      <c r="C27" s="45"/>
      <c r="D27" s="46"/>
      <c r="E27" s="43"/>
      <c r="F27" s="43"/>
      <c r="G27" s="43"/>
      <c r="H27" s="43"/>
      <c r="I27" s="43"/>
      <c r="J27" s="43"/>
      <c r="L27" s="124"/>
    </row>
    <row r="28" spans="3:12">
      <c r="C28" s="45"/>
      <c r="D28" s="46"/>
      <c r="E28" s="43"/>
      <c r="F28" s="43"/>
      <c r="G28" s="43"/>
      <c r="H28" s="43"/>
      <c r="I28" s="43"/>
      <c r="J28" s="43"/>
      <c r="L28" s="145"/>
    </row>
    <row r="29" spans="3:12">
      <c r="D29" s="49"/>
      <c r="E29" s="40"/>
      <c r="F29" s="41"/>
      <c r="G29" s="42"/>
      <c r="H29" s="42"/>
      <c r="I29" s="42"/>
    </row>
    <row r="30" spans="3:12">
      <c r="D30" s="49"/>
    </row>
    <row r="31" spans="3:12">
      <c r="D31" s="49"/>
    </row>
    <row r="32" spans="3:12">
      <c r="D32" s="49"/>
    </row>
  </sheetData>
  <mergeCells count="2">
    <mergeCell ref="H2:J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33"/>
  <sheetViews>
    <sheetView workbookViewId="0">
      <pane ySplit="1" topLeftCell="A8" activePane="bottomLeft" state="frozen"/>
      <selection pane="bottomLeft" activeCell="D22" sqref="D22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48" bestFit="1" customWidth="1"/>
    <col min="5" max="5" width="36.44140625" bestFit="1" customWidth="1"/>
    <col min="6" max="6" width="11.21875" customWidth="1"/>
    <col min="7" max="7" width="12.5546875" customWidth="1"/>
    <col min="8" max="8" width="16.21875" customWidth="1"/>
    <col min="9" max="9" width="21.1093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8" bestFit="1" customWidth="1"/>
    <col min="39" max="39" width="68.21875" bestFit="1" customWidth="1"/>
    <col min="40" max="40" width="38.88671875" bestFit="1" customWidth="1"/>
  </cols>
  <sheetData>
    <row r="1" spans="1:40" s="17" customFormat="1" ht="36.75" thickBot="1">
      <c r="A1" s="9" t="s">
        <v>0</v>
      </c>
      <c r="B1" s="30" t="s">
        <v>1</v>
      </c>
      <c r="C1" s="10" t="s">
        <v>19</v>
      </c>
      <c r="D1" s="12" t="s">
        <v>20</v>
      </c>
      <c r="E1" s="12" t="s">
        <v>21</v>
      </c>
      <c r="F1" s="30" t="s">
        <v>22</v>
      </c>
      <c r="G1" s="30" t="s">
        <v>2</v>
      </c>
      <c r="H1" s="30" t="s">
        <v>23</v>
      </c>
      <c r="I1" s="31" t="s">
        <v>3</v>
      </c>
      <c r="J1" s="12" t="s">
        <v>4</v>
      </c>
      <c r="K1" s="11" t="s">
        <v>24</v>
      </c>
      <c r="L1" s="32" t="s">
        <v>16</v>
      </c>
      <c r="M1" s="23" t="s">
        <v>17</v>
      </c>
      <c r="N1" s="13" t="s">
        <v>25</v>
      </c>
      <c r="O1" s="33" t="s">
        <v>5</v>
      </c>
      <c r="P1" s="13" t="s">
        <v>6</v>
      </c>
      <c r="Q1" s="33" t="s">
        <v>5</v>
      </c>
      <c r="R1" s="13" t="s">
        <v>26</v>
      </c>
      <c r="S1" s="14" t="s">
        <v>27</v>
      </c>
      <c r="T1" s="13" t="s">
        <v>28</v>
      </c>
      <c r="U1" s="14" t="s">
        <v>29</v>
      </c>
      <c r="V1" s="34" t="s">
        <v>30</v>
      </c>
      <c r="W1" s="14" t="s">
        <v>31</v>
      </c>
      <c r="X1" s="35" t="s">
        <v>5</v>
      </c>
      <c r="Y1" s="14" t="s">
        <v>32</v>
      </c>
      <c r="Z1" s="35" t="s">
        <v>5</v>
      </c>
      <c r="AA1" s="24" t="s">
        <v>33</v>
      </c>
      <c r="AB1" s="35" t="s">
        <v>5</v>
      </c>
      <c r="AC1" s="14" t="s">
        <v>7</v>
      </c>
      <c r="AD1" s="35" t="s">
        <v>5</v>
      </c>
      <c r="AE1" s="15" t="s">
        <v>8</v>
      </c>
      <c r="AF1" s="36" t="s">
        <v>5</v>
      </c>
      <c r="AG1" s="16" t="s">
        <v>9</v>
      </c>
      <c r="AH1" s="35" t="s">
        <v>5</v>
      </c>
      <c r="AI1" s="37" t="s">
        <v>10</v>
      </c>
      <c r="AJ1" s="38" t="s">
        <v>11</v>
      </c>
      <c r="AK1" s="37" t="s">
        <v>10</v>
      </c>
      <c r="AL1" s="39"/>
    </row>
    <row r="9" spans="1:40" s="42" customFormat="1" ht="11.25">
      <c r="Y9" s="52"/>
    </row>
    <row r="10" spans="1:40" s="42" customFormat="1" ht="11.25">
      <c r="M10" s="51"/>
      <c r="Y10" s="52"/>
    </row>
    <row r="11" spans="1:40" s="42" customFormat="1" ht="11.25">
      <c r="M11" s="51"/>
      <c r="W11" s="51"/>
      <c r="AB11" s="51"/>
    </row>
    <row r="12" spans="1:40" s="42" customFormat="1" ht="11.25"/>
    <row r="13" spans="1:40" s="42" customFormat="1" ht="11.25"/>
    <row r="14" spans="1:40" ht="15.75" thickBot="1">
      <c r="A14" s="138"/>
      <c r="B14" s="138"/>
      <c r="C14" s="139"/>
      <c r="D14" s="142"/>
      <c r="E14" s="142"/>
      <c r="F14" s="141"/>
      <c r="G14" s="149"/>
      <c r="H14" s="141"/>
      <c r="I14" s="123"/>
      <c r="J14" s="142"/>
      <c r="K14" s="140"/>
      <c r="L14" s="143"/>
      <c r="M14" s="144"/>
      <c r="N14" s="143"/>
      <c r="O14" s="158"/>
      <c r="P14" s="143"/>
      <c r="Q14" s="158"/>
      <c r="R14" s="143"/>
      <c r="S14" s="143"/>
      <c r="T14" s="143"/>
      <c r="U14" s="143"/>
      <c r="V14" s="143"/>
      <c r="W14" s="143"/>
      <c r="X14" s="153"/>
      <c r="Y14" s="144"/>
      <c r="Z14" s="153"/>
      <c r="AA14" s="144"/>
      <c r="AB14" s="153"/>
      <c r="AC14" s="144"/>
      <c r="AD14" s="153"/>
      <c r="AE14" s="144"/>
      <c r="AF14" s="153"/>
      <c r="AG14" s="144"/>
      <c r="AH14" s="153"/>
      <c r="AI14" s="153"/>
      <c r="AJ14" s="144"/>
      <c r="AK14" s="145"/>
      <c r="AL14" s="124"/>
      <c r="AM14" s="124"/>
      <c r="AN14" s="145"/>
    </row>
    <row r="15" spans="1:40" ht="15" customHeight="1">
      <c r="A15" s="260" t="s">
        <v>49</v>
      </c>
      <c r="B15" s="181" t="s">
        <v>102</v>
      </c>
      <c r="C15" s="146">
        <v>37910</v>
      </c>
      <c r="D15" s="133" t="s">
        <v>50</v>
      </c>
      <c r="E15" s="133" t="s">
        <v>50</v>
      </c>
      <c r="F15" s="135">
        <v>24692.09</v>
      </c>
      <c r="G15" s="135">
        <v>24692.09</v>
      </c>
      <c r="H15" s="135">
        <v>24692.09</v>
      </c>
      <c r="I15" s="258" t="s">
        <v>51</v>
      </c>
      <c r="J15" s="250" t="s">
        <v>52</v>
      </c>
      <c r="K15" s="247" t="s">
        <v>49</v>
      </c>
      <c r="L15" s="126">
        <v>1316.0420574999998</v>
      </c>
      <c r="M15" s="127">
        <v>568.29999999999995</v>
      </c>
      <c r="N15" s="126">
        <v>5952.97</v>
      </c>
      <c r="O15" s="150">
        <v>14895</v>
      </c>
      <c r="P15" s="128"/>
      <c r="Q15" s="155"/>
      <c r="R15" s="126"/>
      <c r="S15" s="126"/>
      <c r="T15" s="126"/>
      <c r="U15" s="126"/>
      <c r="V15" s="126"/>
      <c r="W15" s="126"/>
      <c r="X15" s="150"/>
      <c r="Y15" s="126">
        <v>51.342554</v>
      </c>
      <c r="Z15" s="150">
        <v>638</v>
      </c>
      <c r="AA15" s="155"/>
      <c r="AB15" s="155"/>
      <c r="AC15" s="126">
        <v>290.18334400000003</v>
      </c>
      <c r="AD15" s="150">
        <v>3609</v>
      </c>
      <c r="AE15" s="241" t="s">
        <v>18</v>
      </c>
      <c r="AF15" s="242"/>
      <c r="AG15" s="126">
        <v>747.74205749999987</v>
      </c>
      <c r="AH15" s="150">
        <v>24195</v>
      </c>
      <c r="AI15" s="174">
        <v>24195</v>
      </c>
      <c r="AJ15" s="253">
        <v>46007</v>
      </c>
      <c r="AK15" s="256">
        <f>AI15+AI16</f>
        <v>28376</v>
      </c>
      <c r="AL15" s="238">
        <f>AK15+AK18+AK19+AK21+AK23</f>
        <v>66771.13329327025</v>
      </c>
      <c r="AM15" s="145" t="s">
        <v>53</v>
      </c>
      <c r="AN15" s="145"/>
    </row>
    <row r="16" spans="1:40" ht="15.75" thickBot="1">
      <c r="A16" s="261"/>
      <c r="B16" s="182"/>
      <c r="C16" s="178"/>
      <c r="D16" s="180" t="s">
        <v>15</v>
      </c>
      <c r="E16" s="131" t="s">
        <v>54</v>
      </c>
      <c r="F16" s="151">
        <v>3333.33</v>
      </c>
      <c r="G16" s="180" t="s">
        <v>15</v>
      </c>
      <c r="H16" s="175" t="s">
        <v>15</v>
      </c>
      <c r="I16" s="259"/>
      <c r="J16" s="251"/>
      <c r="K16" s="248"/>
      <c r="L16" s="125">
        <v>168.1065475</v>
      </c>
      <c r="M16" s="180" t="s">
        <v>15</v>
      </c>
      <c r="N16" s="125">
        <v>835.56</v>
      </c>
      <c r="O16" s="152">
        <v>2091</v>
      </c>
      <c r="P16" s="129"/>
      <c r="Q16" s="161"/>
      <c r="R16" s="175" t="s">
        <v>15</v>
      </c>
      <c r="S16" s="125"/>
      <c r="T16" s="175" t="s">
        <v>15</v>
      </c>
      <c r="U16" s="125"/>
      <c r="V16" s="125"/>
      <c r="W16" s="125">
        <v>25.93</v>
      </c>
      <c r="X16" s="152">
        <v>321</v>
      </c>
      <c r="Y16" s="125">
        <v>17.847286</v>
      </c>
      <c r="Z16" s="152">
        <v>222</v>
      </c>
      <c r="AA16" s="161"/>
      <c r="AB16" s="161"/>
      <c r="AC16" s="125">
        <v>54.917296</v>
      </c>
      <c r="AD16" s="152">
        <v>683</v>
      </c>
      <c r="AE16" s="243"/>
      <c r="AF16" s="244"/>
      <c r="AG16" s="125">
        <v>168.1065475</v>
      </c>
      <c r="AH16" s="152">
        <v>4181</v>
      </c>
      <c r="AI16" s="187">
        <v>4181</v>
      </c>
      <c r="AJ16" s="254"/>
      <c r="AK16" s="257"/>
      <c r="AL16" s="239"/>
      <c r="AM16" s="124"/>
      <c r="AN16" s="124"/>
    </row>
    <row r="17" spans="1:40" ht="15.75" thickBot="1">
      <c r="A17" s="261"/>
      <c r="B17" s="164" t="s">
        <v>103</v>
      </c>
      <c r="C17" s="173">
        <v>37910</v>
      </c>
      <c r="D17" s="134" t="s">
        <v>55</v>
      </c>
      <c r="E17" s="134" t="s">
        <v>55</v>
      </c>
      <c r="F17" s="137">
        <v>59840.76</v>
      </c>
      <c r="G17" s="137">
        <v>59840.76</v>
      </c>
      <c r="H17" s="137">
        <v>59840.76</v>
      </c>
      <c r="I17" s="188" t="s">
        <v>56</v>
      </c>
      <c r="J17" s="252"/>
      <c r="K17" s="248"/>
      <c r="L17" s="136">
        <v>2311.7782900000002</v>
      </c>
      <c r="M17" s="148">
        <v>1261.8499999999999</v>
      </c>
      <c r="N17" s="136">
        <v>10184.32</v>
      </c>
      <c r="O17" s="154">
        <v>25483</v>
      </c>
      <c r="P17" s="130"/>
      <c r="Q17" s="156"/>
      <c r="R17" s="136"/>
      <c r="S17" s="136"/>
      <c r="T17" s="136"/>
      <c r="U17" s="136"/>
      <c r="V17" s="136"/>
      <c r="W17" s="136"/>
      <c r="X17" s="154"/>
      <c r="Y17" s="136">
        <v>59.017860000000027</v>
      </c>
      <c r="Z17" s="154">
        <v>358</v>
      </c>
      <c r="AA17" s="156"/>
      <c r="AB17" s="156"/>
      <c r="AC17" s="136">
        <v>409.66896000000008</v>
      </c>
      <c r="AD17" s="154">
        <v>5095</v>
      </c>
      <c r="AE17" s="243"/>
      <c r="AF17" s="244"/>
      <c r="AG17" s="136">
        <v>1049.9282900000003</v>
      </c>
      <c r="AH17" s="154">
        <v>38541</v>
      </c>
      <c r="AI17" s="189">
        <v>38541</v>
      </c>
      <c r="AJ17" s="255"/>
      <c r="AK17" s="229">
        <f>AI17</f>
        <v>38541</v>
      </c>
      <c r="AL17" s="239"/>
      <c r="AM17" s="145" t="s">
        <v>57</v>
      </c>
      <c r="AN17" s="145"/>
    </row>
    <row r="18" spans="1:40" ht="15.75" thickBot="1">
      <c r="A18" s="261"/>
      <c r="B18" s="195" t="s">
        <v>105</v>
      </c>
      <c r="C18" s="190">
        <v>39108</v>
      </c>
      <c r="D18" s="184" t="s">
        <v>67</v>
      </c>
      <c r="E18" s="184" t="s">
        <v>67</v>
      </c>
      <c r="F18" s="176">
        <v>3700.2</v>
      </c>
      <c r="G18" s="176">
        <v>3700.2</v>
      </c>
      <c r="H18" s="176">
        <v>3700.2</v>
      </c>
      <c r="I18" s="179" t="s">
        <v>68</v>
      </c>
      <c r="J18" s="250" t="s">
        <v>69</v>
      </c>
      <c r="K18" s="248"/>
      <c r="L18" s="162">
        <v>428.85894999999999</v>
      </c>
      <c r="M18" s="163">
        <v>140.09</v>
      </c>
      <c r="N18" s="162">
        <v>288.76895000000002</v>
      </c>
      <c r="O18" s="177">
        <v>2647.1045514460106</v>
      </c>
      <c r="P18" s="132"/>
      <c r="Q18" s="157"/>
      <c r="R18" s="162"/>
      <c r="S18" s="162"/>
      <c r="T18" s="162"/>
      <c r="U18" s="162"/>
      <c r="V18" s="162"/>
      <c r="W18" s="162">
        <v>1.3965500000000013</v>
      </c>
      <c r="X18" s="177">
        <v>12.801978402878623</v>
      </c>
      <c r="Y18" s="162">
        <v>27.260359999999999</v>
      </c>
      <c r="Z18" s="177">
        <v>249.89190503361527</v>
      </c>
      <c r="AA18" s="157"/>
      <c r="AB18" s="157"/>
      <c r="AC18" s="162">
        <v>108.99696</v>
      </c>
      <c r="AD18" s="177">
        <v>999.15987819943678</v>
      </c>
      <c r="AE18" s="243"/>
      <c r="AF18" s="244"/>
      <c r="AG18" s="162">
        <v>288.76895000000002</v>
      </c>
      <c r="AH18" s="177">
        <v>5294.2091028920213</v>
      </c>
      <c r="AI18" s="183">
        <v>5294.2091028920213</v>
      </c>
      <c r="AJ18" s="253">
        <v>46008</v>
      </c>
      <c r="AK18" s="192">
        <v>5294.2091028920213</v>
      </c>
      <c r="AL18" s="239"/>
      <c r="AM18" s="145" t="s">
        <v>70</v>
      </c>
      <c r="AN18" s="145"/>
    </row>
    <row r="19" spans="1:40">
      <c r="A19" s="261"/>
      <c r="B19" s="165" t="s">
        <v>106</v>
      </c>
      <c r="C19" s="166">
        <v>39108</v>
      </c>
      <c r="D19" s="167" t="s">
        <v>71</v>
      </c>
      <c r="E19" s="167" t="s">
        <v>71</v>
      </c>
      <c r="F19" s="168">
        <v>14601.6</v>
      </c>
      <c r="G19" s="168">
        <v>14601.6</v>
      </c>
      <c r="H19" s="168">
        <v>14601.6</v>
      </c>
      <c r="I19" s="258" t="s">
        <v>56</v>
      </c>
      <c r="J19" s="251"/>
      <c r="K19" s="248"/>
      <c r="L19" s="121">
        <v>698.16160000000002</v>
      </c>
      <c r="M19" s="193">
        <v>355.38</v>
      </c>
      <c r="N19" s="121">
        <v>342.78160000000003</v>
      </c>
      <c r="O19" s="160">
        <v>3142.2309549276224</v>
      </c>
      <c r="P19" s="122"/>
      <c r="Q19" s="159"/>
      <c r="R19" s="147" t="s">
        <v>15</v>
      </c>
      <c r="S19" s="121"/>
      <c r="T19" s="147" t="s">
        <v>15</v>
      </c>
      <c r="U19" s="121"/>
      <c r="V19" s="121"/>
      <c r="W19" s="121"/>
      <c r="X19" s="160"/>
      <c r="Y19" s="121">
        <v>46.88288</v>
      </c>
      <c r="Z19" s="160">
        <v>429.76879970265912</v>
      </c>
      <c r="AA19" s="159"/>
      <c r="AB19" s="159"/>
      <c r="AC19" s="121">
        <v>131.15967999999998</v>
      </c>
      <c r="AD19" s="160">
        <v>1202.322430767583</v>
      </c>
      <c r="AE19" s="243"/>
      <c r="AF19" s="244"/>
      <c r="AG19" s="121">
        <v>342.78160000000003</v>
      </c>
      <c r="AH19" s="160">
        <v>6284.4619098552448</v>
      </c>
      <c r="AI19" s="191">
        <v>6284.4619098552448</v>
      </c>
      <c r="AJ19" s="254"/>
      <c r="AK19" s="256">
        <v>9142.4843608089395</v>
      </c>
      <c r="AL19" s="239"/>
      <c r="AM19" s="145" t="s">
        <v>72</v>
      </c>
      <c r="AN19" s="145"/>
    </row>
    <row r="20" spans="1:40" ht="15.75" thickBot="1">
      <c r="A20" s="261"/>
      <c r="B20" s="196"/>
      <c r="C20" s="170"/>
      <c r="D20" s="171" t="s">
        <v>115</v>
      </c>
      <c r="E20" s="180" t="s">
        <v>15</v>
      </c>
      <c r="F20" s="172">
        <v>2222.2199999999998</v>
      </c>
      <c r="G20" s="180" t="s">
        <v>15</v>
      </c>
      <c r="H20" s="175" t="s">
        <v>15</v>
      </c>
      <c r="I20" s="259"/>
      <c r="J20" s="251"/>
      <c r="K20" s="248"/>
      <c r="L20" s="136">
        <v>155.888845</v>
      </c>
      <c r="M20" s="180" t="s">
        <v>15</v>
      </c>
      <c r="N20" s="136">
        <v>155.888845</v>
      </c>
      <c r="O20" s="154">
        <v>1429.0112254768478</v>
      </c>
      <c r="P20" s="130"/>
      <c r="Q20" s="156"/>
      <c r="R20" s="136"/>
      <c r="S20" s="136"/>
      <c r="T20" s="136"/>
      <c r="U20" s="136"/>
      <c r="V20" s="136"/>
      <c r="W20" s="136">
        <v>17.222204999999999</v>
      </c>
      <c r="X20" s="154">
        <v>158</v>
      </c>
      <c r="Y20" s="136">
        <v>8.3199959999999997</v>
      </c>
      <c r="Z20" s="154">
        <v>76.268238948864251</v>
      </c>
      <c r="AA20" s="156"/>
      <c r="AB20" s="156"/>
      <c r="AC20" s="136">
        <v>54.266656000000005</v>
      </c>
      <c r="AD20" s="154">
        <v>497.45484093547788</v>
      </c>
      <c r="AE20" s="243"/>
      <c r="AF20" s="244"/>
      <c r="AG20" s="136">
        <v>155.888845</v>
      </c>
      <c r="AH20" s="154">
        <v>2858.0224509536956</v>
      </c>
      <c r="AI20" s="189">
        <v>2858.0224509536956</v>
      </c>
      <c r="AJ20" s="254"/>
      <c r="AK20" s="257"/>
      <c r="AL20" s="239"/>
      <c r="AM20" s="145"/>
      <c r="AN20" s="145"/>
    </row>
    <row r="21" spans="1:40">
      <c r="A21" s="261"/>
      <c r="B21" s="169" t="s">
        <v>107</v>
      </c>
      <c r="C21" s="166">
        <v>39108</v>
      </c>
      <c r="D21" s="167" t="s">
        <v>71</v>
      </c>
      <c r="E21" s="167" t="s">
        <v>71</v>
      </c>
      <c r="F21" s="168">
        <v>70347.649999999994</v>
      </c>
      <c r="G21" s="168">
        <v>70347.649999999994</v>
      </c>
      <c r="H21" s="168">
        <v>70347.649999999994</v>
      </c>
      <c r="I21" s="258" t="s">
        <v>51</v>
      </c>
      <c r="J21" s="251"/>
      <c r="K21" s="248"/>
      <c r="L21" s="126">
        <v>2033.1460874999998</v>
      </c>
      <c r="M21" s="127">
        <v>1456.65</v>
      </c>
      <c r="N21" s="126">
        <v>576.4960874999997</v>
      </c>
      <c r="O21" s="150">
        <v>5284.6589535061403</v>
      </c>
      <c r="P21" s="128"/>
      <c r="Q21" s="155"/>
      <c r="R21" s="126"/>
      <c r="S21" s="126"/>
      <c r="T21" s="126"/>
      <c r="U21" s="126"/>
      <c r="V21" s="126"/>
      <c r="W21" s="126"/>
      <c r="X21" s="150"/>
      <c r="Y21" s="126">
        <v>147.22576999999998</v>
      </c>
      <c r="Z21" s="150">
        <v>1349.5980293488756</v>
      </c>
      <c r="AA21" s="155"/>
      <c r="AB21" s="155"/>
      <c r="AC21" s="126">
        <v>224.64471999999998</v>
      </c>
      <c r="AD21" s="150">
        <v>2059.2867092196539</v>
      </c>
      <c r="AE21" s="243"/>
      <c r="AF21" s="244"/>
      <c r="AG21" s="126">
        <v>576.4960874999997</v>
      </c>
      <c r="AH21" s="150">
        <v>10569.317907012281</v>
      </c>
      <c r="AI21" s="174">
        <v>10569.317907012281</v>
      </c>
      <c r="AJ21" s="254"/>
      <c r="AK21" s="256">
        <v>13295.439829569304</v>
      </c>
      <c r="AL21" s="239"/>
      <c r="AM21" s="145" t="s">
        <v>73</v>
      </c>
      <c r="AN21" s="145"/>
    </row>
    <row r="22" spans="1:40" ht="15.75" thickBot="1">
      <c r="A22" s="261"/>
      <c r="B22" s="197"/>
      <c r="C22" s="170"/>
      <c r="D22" s="171" t="s">
        <v>115</v>
      </c>
      <c r="E22" s="180" t="s">
        <v>15</v>
      </c>
      <c r="F22" s="172">
        <v>2111.11</v>
      </c>
      <c r="G22" s="180" t="s">
        <v>15</v>
      </c>
      <c r="H22" s="175" t="s">
        <v>15</v>
      </c>
      <c r="I22" s="259"/>
      <c r="J22" s="251"/>
      <c r="K22" s="248"/>
      <c r="L22" s="125">
        <v>148.69442249999997</v>
      </c>
      <c r="M22" s="180" t="s">
        <v>15</v>
      </c>
      <c r="N22" s="125">
        <v>148.69442249999997</v>
      </c>
      <c r="O22" s="152">
        <v>1363.060961278512</v>
      </c>
      <c r="P22" s="129"/>
      <c r="Q22" s="161"/>
      <c r="R22" s="175" t="s">
        <v>15</v>
      </c>
      <c r="S22" s="125"/>
      <c r="T22" s="175" t="s">
        <v>15</v>
      </c>
      <c r="U22" s="125"/>
      <c r="V22" s="125"/>
      <c r="W22" s="125">
        <v>16.361102500000001</v>
      </c>
      <c r="X22" s="152">
        <v>150</v>
      </c>
      <c r="Y22" s="125">
        <v>8.1199980000000007</v>
      </c>
      <c r="Z22" s="152">
        <v>74.434885272576963</v>
      </c>
      <c r="AA22" s="161"/>
      <c r="AB22" s="161"/>
      <c r="AC22" s="125">
        <v>51.733328000000007</v>
      </c>
      <c r="AD22" s="152">
        <v>474.23217769863913</v>
      </c>
      <c r="AE22" s="243"/>
      <c r="AF22" s="244"/>
      <c r="AG22" s="125">
        <v>148.69442249999997</v>
      </c>
      <c r="AH22" s="152">
        <v>2726.1219225570239</v>
      </c>
      <c r="AI22" s="187">
        <v>2726.1219225570239</v>
      </c>
      <c r="AJ22" s="254"/>
      <c r="AK22" s="257"/>
      <c r="AL22" s="239"/>
      <c r="AM22" s="124"/>
      <c r="AN22" s="124"/>
    </row>
    <row r="23" spans="1:40" ht="15.75" thickBot="1">
      <c r="A23" s="262"/>
      <c r="B23" s="198" t="s">
        <v>109</v>
      </c>
      <c r="C23" s="185">
        <v>42586</v>
      </c>
      <c r="D23" s="186" t="s">
        <v>113</v>
      </c>
      <c r="E23" s="186" t="s">
        <v>84</v>
      </c>
      <c r="F23" s="194">
        <v>13201.79</v>
      </c>
      <c r="G23" s="194">
        <v>13201.79</v>
      </c>
      <c r="H23" s="199"/>
      <c r="I23" s="188" t="s">
        <v>56</v>
      </c>
      <c r="J23" s="252"/>
      <c r="K23" s="249"/>
      <c r="L23" s="136">
        <v>1488.8137568</v>
      </c>
      <c r="M23" s="148">
        <v>245.04999999999998</v>
      </c>
      <c r="N23" s="136">
        <v>1243.76</v>
      </c>
      <c r="O23" s="154">
        <v>5332</v>
      </c>
      <c r="P23" s="130"/>
      <c r="Q23" s="156"/>
      <c r="R23" s="156"/>
      <c r="S23" s="156"/>
      <c r="T23" s="156"/>
      <c r="U23" s="156"/>
      <c r="V23" s="156"/>
      <c r="W23" s="156"/>
      <c r="X23" s="156"/>
      <c r="Y23" s="136">
        <v>2.5</v>
      </c>
      <c r="Z23" s="154">
        <v>11</v>
      </c>
      <c r="AA23" s="162">
        <v>205.25</v>
      </c>
      <c r="AB23" s="177">
        <v>893</v>
      </c>
      <c r="AC23" s="136">
        <v>427.66</v>
      </c>
      <c r="AD23" s="154">
        <v>1833</v>
      </c>
      <c r="AE23" s="245"/>
      <c r="AF23" s="246"/>
      <c r="AG23" s="136">
        <v>1243.76</v>
      </c>
      <c r="AH23" s="154">
        <v>10663</v>
      </c>
      <c r="AI23" s="189">
        <v>10663</v>
      </c>
      <c r="AJ23" s="255"/>
      <c r="AK23" s="192">
        <v>10663</v>
      </c>
      <c r="AL23" s="240"/>
      <c r="AM23" s="145" t="s">
        <v>85</v>
      </c>
      <c r="AN23" s="145"/>
    </row>
    <row r="26" spans="1:40" s="42" customFormat="1" ht="11.25">
      <c r="L26" s="51">
        <f>SUM(L15:L25)</f>
        <v>8749.4905567999995</v>
      </c>
      <c r="M26" s="51">
        <f>SUM(M15:M25)</f>
        <v>4027.32</v>
      </c>
      <c r="W26" s="52">
        <f>SUM(W15:W22)</f>
        <v>60.909857500000001</v>
      </c>
      <c r="Y26" s="51">
        <f>SUM(Y15:Y25)</f>
        <v>368.516704</v>
      </c>
      <c r="AA26" s="51">
        <f>AA23</f>
        <v>205.25</v>
      </c>
    </row>
    <row r="27" spans="1:40" s="42" customFormat="1" ht="11.25"/>
    <row r="28" spans="1:40" s="42" customFormat="1" ht="11.25">
      <c r="M28" s="51">
        <f>L26-M26</f>
        <v>4722.1705567999998</v>
      </c>
      <c r="AA28" s="51">
        <f>AA26+Y26</f>
        <v>573.766704</v>
      </c>
    </row>
    <row r="29" spans="1:40" s="42" customFormat="1" ht="11.25"/>
    <row r="30" spans="1:40" s="42" customFormat="1" ht="11.25"/>
    <row r="31" spans="1:40" s="42" customFormat="1" ht="11.25">
      <c r="M31" s="51">
        <f>'219δ2'!I13+'219δ1'!N18+'219γ9'!J14+'219γ6'!M28</f>
        <v>4722.1705567999998</v>
      </c>
      <c r="W31" s="51">
        <f>'219γ9'!S12+'219γ6'!W26</f>
        <v>60.909857500000001</v>
      </c>
      <c r="AA31" s="51">
        <f>'219δ2'!V13+'219δ1'!W17+'219γ9'!U12+'219γ6'!AA28</f>
        <v>573.766704</v>
      </c>
    </row>
    <row r="32" spans="1:40" s="42" customFormat="1" ht="11.25"/>
    <row r="33" s="42" customFormat="1" ht="11.25"/>
  </sheetData>
  <mergeCells count="14">
    <mergeCell ref="I21:I22"/>
    <mergeCell ref="A15:A23"/>
    <mergeCell ref="I19:I20"/>
    <mergeCell ref="I15:I16"/>
    <mergeCell ref="AK15:AK16"/>
    <mergeCell ref="AL15:AL23"/>
    <mergeCell ref="AE15:AF23"/>
    <mergeCell ref="K15:K23"/>
    <mergeCell ref="J18:J23"/>
    <mergeCell ref="AJ18:AJ23"/>
    <mergeCell ref="AK19:AK20"/>
    <mergeCell ref="AK21:AK22"/>
    <mergeCell ref="J15:J17"/>
    <mergeCell ref="AJ15:A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9"/>
  <sheetViews>
    <sheetView workbookViewId="0">
      <selection activeCell="D8" sqref="D8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48" bestFit="1" customWidth="1"/>
    <col min="5" max="5" width="12.44140625" customWidth="1"/>
    <col min="6" max="6" width="52.88671875" customWidth="1"/>
    <col min="7" max="7" width="9.44140625" bestFit="1" customWidth="1"/>
    <col min="8" max="8" width="12" customWidth="1"/>
    <col min="9" max="9" width="10" customWidth="1"/>
    <col min="10" max="10" width="8.44140625" customWidth="1"/>
    <col min="11" max="11" width="11.5546875" customWidth="1"/>
    <col min="12" max="12" width="9.21875" bestFit="1" customWidth="1"/>
    <col min="13" max="14" width="9.21875" customWidth="1"/>
    <col min="15" max="15" width="11.77734375" customWidth="1"/>
    <col min="16" max="16" width="8.88671875" customWidth="1"/>
    <col min="17" max="17" width="11.77734375" customWidth="1"/>
    <col min="18" max="19" width="8.88671875" customWidth="1"/>
    <col min="20" max="20" width="9.21875" bestFit="1" customWidth="1"/>
    <col min="21" max="26" width="8.44140625" customWidth="1"/>
    <col min="27" max="28" width="8.5546875" customWidth="1"/>
    <col min="29" max="29" width="8.44140625" bestFit="1" customWidth="1"/>
    <col min="30" max="30" width="11.21875" customWidth="1"/>
    <col min="31" max="31" width="11.21875" bestFit="1" customWidth="1"/>
    <col min="32" max="32" width="9.21875" customWidth="1"/>
    <col min="33" max="33" width="10.33203125" customWidth="1"/>
    <col min="34" max="34" width="59.6640625" bestFit="1" customWidth="1"/>
    <col min="35" max="35" width="32.21875" bestFit="1" customWidth="1"/>
    <col min="36" max="36" width="24.6640625" bestFit="1" customWidth="1"/>
    <col min="37" max="37" width="27.44140625" bestFit="1" customWidth="1"/>
  </cols>
  <sheetData>
    <row r="1" spans="1:34" s="17" customFormat="1" ht="36.75" thickBot="1">
      <c r="A1" s="9" t="s">
        <v>0</v>
      </c>
      <c r="B1" s="9" t="s">
        <v>1</v>
      </c>
      <c r="C1" s="10" t="s">
        <v>36</v>
      </c>
      <c r="D1" s="12" t="s">
        <v>37</v>
      </c>
      <c r="E1" s="12" t="s">
        <v>58</v>
      </c>
      <c r="F1" s="12" t="s">
        <v>3</v>
      </c>
      <c r="G1" s="12" t="s">
        <v>4</v>
      </c>
      <c r="H1" s="11" t="s">
        <v>46</v>
      </c>
      <c r="I1" s="32" t="s">
        <v>16</v>
      </c>
      <c r="J1" s="59" t="s">
        <v>17</v>
      </c>
      <c r="K1" s="13" t="s">
        <v>59</v>
      </c>
      <c r="L1" s="60" t="s">
        <v>5</v>
      </c>
      <c r="M1" s="13" t="s">
        <v>6</v>
      </c>
      <c r="N1" s="60" t="s">
        <v>5</v>
      </c>
      <c r="O1" s="24" t="s">
        <v>47</v>
      </c>
      <c r="P1" s="14" t="s">
        <v>41</v>
      </c>
      <c r="Q1" s="24" t="s">
        <v>48</v>
      </c>
      <c r="R1" s="14" t="s">
        <v>42</v>
      </c>
      <c r="S1" s="34" t="s">
        <v>60</v>
      </c>
      <c r="T1" s="60" t="s">
        <v>5</v>
      </c>
      <c r="U1" s="14" t="s">
        <v>32</v>
      </c>
      <c r="V1" s="60" t="s">
        <v>5</v>
      </c>
      <c r="W1" s="14" t="s">
        <v>61</v>
      </c>
      <c r="X1" s="60" t="s">
        <v>5</v>
      </c>
      <c r="Y1" s="14" t="s">
        <v>7</v>
      </c>
      <c r="Z1" s="60" t="s">
        <v>5</v>
      </c>
      <c r="AA1" s="15" t="s">
        <v>8</v>
      </c>
      <c r="AB1" s="48" t="s">
        <v>5</v>
      </c>
      <c r="AC1" s="16" t="s">
        <v>9</v>
      </c>
      <c r="AD1" s="60" t="s">
        <v>5</v>
      </c>
      <c r="AE1" s="12" t="s">
        <v>10</v>
      </c>
      <c r="AF1" s="61" t="s">
        <v>11</v>
      </c>
    </row>
    <row r="6" spans="1:34" s="7" customFormat="1" ht="13.5" thickBot="1">
      <c r="A6" s="62"/>
      <c r="B6" s="62"/>
      <c r="C6" s="63"/>
      <c r="D6" s="64"/>
      <c r="E6" s="20"/>
      <c r="F6" s="65"/>
      <c r="G6" s="65"/>
      <c r="H6" s="64"/>
      <c r="I6" s="66"/>
      <c r="J6" s="67"/>
      <c r="K6" s="66"/>
      <c r="L6" s="66"/>
      <c r="M6" s="66"/>
      <c r="N6" s="66"/>
      <c r="O6" s="66"/>
      <c r="P6" s="66"/>
      <c r="Q6" s="66"/>
      <c r="R6" s="66"/>
      <c r="S6" s="66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spans="1:34" s="7" customFormat="1" ht="15" customHeight="1">
      <c r="A7" s="260" t="s">
        <v>49</v>
      </c>
      <c r="B7" s="68" t="s">
        <v>104</v>
      </c>
      <c r="C7" s="69">
        <v>39108</v>
      </c>
      <c r="D7" s="70" t="s">
        <v>62</v>
      </c>
      <c r="E7" s="71">
        <v>144216.06</v>
      </c>
      <c r="F7" s="266" t="s">
        <v>63</v>
      </c>
      <c r="G7" s="269" t="s">
        <v>64</v>
      </c>
      <c r="H7" s="247" t="s">
        <v>49</v>
      </c>
      <c r="I7" s="72">
        <v>3079.3727200000003</v>
      </c>
      <c r="J7" s="73">
        <v>1914.37</v>
      </c>
      <c r="K7" s="72">
        <v>1165.0027200000004</v>
      </c>
      <c r="L7" s="74">
        <v>10679.416892151958</v>
      </c>
      <c r="M7" s="75"/>
      <c r="N7" s="75"/>
      <c r="O7" s="73"/>
      <c r="P7" s="73"/>
      <c r="Q7" s="73"/>
      <c r="R7" s="73"/>
      <c r="S7" s="73"/>
      <c r="T7" s="73"/>
      <c r="U7" s="73">
        <v>300.588908</v>
      </c>
      <c r="V7" s="73">
        <f t="shared" ref="V7:V9" si="0">U7+U7*0.584%</f>
        <v>302.34434722271999</v>
      </c>
      <c r="W7" s="76"/>
      <c r="X7" s="76"/>
      <c r="Y7" s="77">
        <v>460.04908800000015</v>
      </c>
      <c r="Z7" s="78">
        <v>4217.205605842968</v>
      </c>
      <c r="AA7" s="271" t="s">
        <v>18</v>
      </c>
      <c r="AB7" s="272"/>
      <c r="AC7" s="73">
        <v>1165.0027200000004</v>
      </c>
      <c r="AD7" s="79">
        <v>21358.833784303915</v>
      </c>
      <c r="AE7" s="80">
        <f>AD7</f>
        <v>21358.833784303915</v>
      </c>
      <c r="AF7" s="277">
        <v>46008</v>
      </c>
      <c r="AG7" s="263">
        <f>AE7+AE8+AE9</f>
        <v>38381.691476358552</v>
      </c>
    </row>
    <row r="8" spans="1:34" s="7" customFormat="1" ht="15" customHeight="1">
      <c r="A8" s="261"/>
      <c r="B8" s="81"/>
      <c r="C8" s="82"/>
      <c r="D8" s="83" t="s">
        <v>115</v>
      </c>
      <c r="E8" s="84">
        <v>1111.1099999999999</v>
      </c>
      <c r="F8" s="267"/>
      <c r="G8" s="269"/>
      <c r="H8" s="248"/>
      <c r="I8" s="72">
        <v>149.9444225</v>
      </c>
      <c r="J8" s="85" t="s">
        <v>15</v>
      </c>
      <c r="K8" s="72">
        <v>149.9444225</v>
      </c>
      <c r="L8" s="74">
        <v>1374.5195363410571</v>
      </c>
      <c r="M8" s="75"/>
      <c r="N8" s="75"/>
      <c r="O8" s="73"/>
      <c r="P8" s="73"/>
      <c r="Q8" s="73"/>
      <c r="R8" s="73"/>
      <c r="S8" s="73">
        <v>8.6111024999999994</v>
      </c>
      <c r="T8" s="73">
        <v>78.936771494020249</v>
      </c>
      <c r="U8" s="73">
        <v>6.319998</v>
      </c>
      <c r="V8" s="73">
        <f t="shared" si="0"/>
        <v>6.3569067883199999</v>
      </c>
      <c r="W8" s="86"/>
      <c r="X8" s="86"/>
      <c r="Y8" s="87">
        <v>55.333328000000009</v>
      </c>
      <c r="Z8" s="88">
        <v>507.23287387877133</v>
      </c>
      <c r="AA8" s="273"/>
      <c r="AB8" s="274"/>
      <c r="AC8" s="73">
        <v>149.9444225</v>
      </c>
      <c r="AD8" s="79">
        <v>2749.0390726821142</v>
      </c>
      <c r="AE8" s="80">
        <f t="shared" ref="AE8:AE9" si="1">AD8</f>
        <v>2749.0390726821142</v>
      </c>
      <c r="AF8" s="278"/>
      <c r="AG8" s="264"/>
      <c r="AH8" s="7" t="s">
        <v>66</v>
      </c>
    </row>
    <row r="9" spans="1:34" s="7" customFormat="1" ht="15.75" customHeight="1" thickBot="1">
      <c r="A9" s="262"/>
      <c r="B9" s="89"/>
      <c r="C9" s="56"/>
      <c r="D9" s="57" t="s">
        <v>65</v>
      </c>
      <c r="E9" s="90">
        <v>22222.22</v>
      </c>
      <c r="F9" s="268"/>
      <c r="G9" s="270"/>
      <c r="H9" s="249"/>
      <c r="I9" s="91">
        <v>778.55549999999994</v>
      </c>
      <c r="J9" s="92" t="s">
        <v>15</v>
      </c>
      <c r="K9" s="58">
        <v>778.55549999999994</v>
      </c>
      <c r="L9" s="53">
        <v>7136.9093096862625</v>
      </c>
      <c r="M9" s="93"/>
      <c r="N9" s="93"/>
      <c r="O9" s="58"/>
      <c r="P9" s="58"/>
      <c r="Q9" s="58"/>
      <c r="R9" s="58"/>
      <c r="S9" s="58">
        <v>288.88886000000002</v>
      </c>
      <c r="T9" s="58">
        <v>2648.2037496346129</v>
      </c>
      <c r="U9" s="58">
        <v>44.319996000000003</v>
      </c>
      <c r="V9" s="58">
        <f t="shared" si="0"/>
        <v>44.578824776640005</v>
      </c>
      <c r="W9" s="93"/>
      <c r="X9" s="93"/>
      <c r="Y9" s="58">
        <v>194.66665600000002</v>
      </c>
      <c r="Z9" s="53">
        <v>1784.4819919606171</v>
      </c>
      <c r="AA9" s="275"/>
      <c r="AB9" s="276"/>
      <c r="AC9" s="58">
        <v>778.55549999999994</v>
      </c>
      <c r="AD9" s="53">
        <v>14273.818619372525</v>
      </c>
      <c r="AE9" s="94">
        <f t="shared" si="1"/>
        <v>14273.818619372525</v>
      </c>
      <c r="AF9" s="279"/>
      <c r="AG9" s="265"/>
    </row>
    <row r="10" spans="1:34" s="7" customFormat="1" ht="12.75">
      <c r="A10" s="1"/>
      <c r="B10" s="1"/>
      <c r="C10" s="2"/>
      <c r="D10" s="8"/>
      <c r="E10" s="3"/>
      <c r="F10" s="4"/>
      <c r="G10" s="4"/>
      <c r="H10" s="8"/>
      <c r="I10" s="5"/>
      <c r="J10" s="6"/>
      <c r="K10" s="5"/>
      <c r="L10" s="5"/>
      <c r="M10" s="5"/>
      <c r="N10" s="5"/>
      <c r="O10" s="5"/>
      <c r="P10" s="5"/>
      <c r="Q10" s="5"/>
      <c r="R10" s="5"/>
      <c r="S10" s="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2" spans="1:34" s="42" customFormat="1" ht="11.25">
      <c r="I12" s="51"/>
      <c r="J12" s="51"/>
      <c r="S12" s="51"/>
      <c r="U12" s="51"/>
    </row>
    <row r="13" spans="1:34" s="42" customFormat="1" ht="11.25"/>
    <row r="14" spans="1:34" s="42" customFormat="1" ht="11.25">
      <c r="J14" s="51"/>
    </row>
    <row r="15" spans="1:34" s="42" customFormat="1" ht="11.25"/>
    <row r="16" spans="1:34" s="42" customFormat="1" ht="11.25"/>
    <row r="17" s="42" customFormat="1" ht="11.25"/>
    <row r="18" s="42" customFormat="1" ht="11.25"/>
    <row r="19" s="42" customFormat="1" ht="11.25"/>
  </sheetData>
  <mergeCells count="7">
    <mergeCell ref="AG7:AG9"/>
    <mergeCell ref="A7:A9"/>
    <mergeCell ref="F7:F9"/>
    <mergeCell ref="G7:G9"/>
    <mergeCell ref="H7:H9"/>
    <mergeCell ref="AA7:AB9"/>
    <mergeCell ref="AF7:A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5"/>
  <sheetViews>
    <sheetView workbookViewId="0">
      <selection activeCell="D26" sqref="D26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75.77734375" bestFit="1" customWidth="1"/>
    <col min="5" max="5" width="17.33203125" customWidth="1"/>
    <col min="6" max="6" width="15.77734375" customWidth="1"/>
    <col min="7" max="7" width="13.33203125" bestFit="1" customWidth="1"/>
    <col min="8" max="9" width="10" customWidth="1"/>
    <col min="10" max="10" width="22.44140625" bestFit="1" customWidth="1"/>
    <col min="11" max="11" width="9.44140625" bestFit="1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4" width="9.33203125" bestFit="1" customWidth="1"/>
    <col min="35" max="35" width="9.88671875" bestFit="1" customWidth="1"/>
    <col min="36" max="36" width="9" bestFit="1" customWidth="1"/>
    <col min="37" max="37" width="57.33203125" bestFit="1" customWidth="1"/>
  </cols>
  <sheetData>
    <row r="1" spans="1:37" s="17" customFormat="1" ht="36.75" thickBot="1">
      <c r="A1" s="9" t="s">
        <v>0</v>
      </c>
      <c r="B1" s="9" t="s">
        <v>1</v>
      </c>
      <c r="C1" s="10" t="s">
        <v>36</v>
      </c>
      <c r="D1" s="12" t="s">
        <v>37</v>
      </c>
      <c r="E1" s="12" t="s">
        <v>38</v>
      </c>
      <c r="F1" s="12" t="s">
        <v>39</v>
      </c>
      <c r="G1" s="12" t="s">
        <v>58</v>
      </c>
      <c r="H1" s="30" t="s">
        <v>2</v>
      </c>
      <c r="I1" s="30" t="s">
        <v>40</v>
      </c>
      <c r="J1" s="12" t="s">
        <v>3</v>
      </c>
      <c r="K1" s="12" t="s">
        <v>4</v>
      </c>
      <c r="L1" s="11" t="s">
        <v>24</v>
      </c>
      <c r="M1" s="32" t="s">
        <v>16</v>
      </c>
      <c r="N1" s="23" t="s">
        <v>17</v>
      </c>
      <c r="O1" s="13" t="s">
        <v>59</v>
      </c>
      <c r="P1" s="33" t="s">
        <v>5</v>
      </c>
      <c r="Q1" s="13" t="s">
        <v>6</v>
      </c>
      <c r="R1" s="60" t="s">
        <v>5</v>
      </c>
      <c r="S1" s="24" t="s">
        <v>74</v>
      </c>
      <c r="T1" s="14" t="s">
        <v>75</v>
      </c>
      <c r="U1" s="34" t="s">
        <v>76</v>
      </c>
      <c r="V1" s="33" t="s">
        <v>5</v>
      </c>
      <c r="W1" s="13" t="s">
        <v>77</v>
      </c>
      <c r="X1" s="60" t="s">
        <v>5</v>
      </c>
      <c r="Y1" s="14" t="s">
        <v>78</v>
      </c>
      <c r="Z1" s="60" t="s">
        <v>5</v>
      </c>
      <c r="AA1" s="14" t="s">
        <v>7</v>
      </c>
      <c r="AB1" s="33" t="s">
        <v>5</v>
      </c>
      <c r="AC1" s="9" t="s">
        <v>8</v>
      </c>
      <c r="AD1" s="48" t="s">
        <v>5</v>
      </c>
      <c r="AE1" s="16" t="s">
        <v>9</v>
      </c>
      <c r="AF1" s="33" t="s">
        <v>5</v>
      </c>
      <c r="AG1" s="37" t="s">
        <v>10</v>
      </c>
      <c r="AH1" s="37" t="s">
        <v>10</v>
      </c>
      <c r="AI1" s="97" t="s">
        <v>11</v>
      </c>
      <c r="AJ1" s="98"/>
    </row>
    <row r="8" spans="1:37" s="7" customFormat="1" ht="13.5" thickBot="1">
      <c r="A8" s="1"/>
      <c r="B8" s="62"/>
      <c r="C8" s="63"/>
      <c r="D8" s="65"/>
      <c r="E8" s="4"/>
      <c r="F8" s="4"/>
      <c r="G8" s="20"/>
      <c r="H8" s="20"/>
      <c r="I8" s="3"/>
      <c r="J8" s="99"/>
      <c r="K8" s="4"/>
      <c r="L8" s="8"/>
      <c r="M8" s="5"/>
      <c r="N8" s="6"/>
      <c r="O8" s="5"/>
      <c r="P8" s="27"/>
      <c r="Q8" s="5"/>
      <c r="R8" s="5"/>
      <c r="S8" s="5"/>
      <c r="T8" s="5"/>
      <c r="U8" s="6"/>
      <c r="V8" s="28"/>
      <c r="W8" s="6"/>
      <c r="X8" s="6"/>
      <c r="Y8" s="6"/>
      <c r="Z8" s="6"/>
      <c r="AA8" s="6"/>
      <c r="AB8" s="28"/>
      <c r="AC8" s="6"/>
      <c r="AD8" s="6"/>
      <c r="AE8" s="6"/>
      <c r="AF8" s="28"/>
      <c r="AG8" s="28"/>
      <c r="AI8" s="100"/>
      <c r="AJ8" s="100"/>
    </row>
    <row r="9" spans="1:37" s="7" customFormat="1" ht="12.75" customHeight="1">
      <c r="A9" s="288" t="s">
        <v>49</v>
      </c>
      <c r="B9" s="101" t="s">
        <v>108</v>
      </c>
      <c r="C9" s="102">
        <v>42564</v>
      </c>
      <c r="D9" s="167" t="s">
        <v>111</v>
      </c>
      <c r="E9" s="54" t="s">
        <v>79</v>
      </c>
      <c r="F9" s="103"/>
      <c r="G9" s="104">
        <v>29343.96</v>
      </c>
      <c r="H9" s="104">
        <v>29343.96</v>
      </c>
      <c r="I9" s="103"/>
      <c r="J9" s="291" t="s">
        <v>49</v>
      </c>
      <c r="K9" s="291" t="s">
        <v>64</v>
      </c>
      <c r="L9" s="247" t="s">
        <v>49</v>
      </c>
      <c r="M9" s="25">
        <v>2105.6360832</v>
      </c>
      <c r="N9" s="26">
        <v>245.04999999999998</v>
      </c>
      <c r="O9" s="26">
        <v>1860.5860832000001</v>
      </c>
      <c r="P9" s="105">
        <v>8023.9305763707916</v>
      </c>
      <c r="Q9" s="106"/>
      <c r="R9" s="106"/>
      <c r="S9" s="106"/>
      <c r="T9" s="106"/>
      <c r="U9" s="26">
        <v>2.5</v>
      </c>
      <c r="V9" s="105">
        <v>11</v>
      </c>
      <c r="W9" s="26">
        <v>327.63440319999995</v>
      </c>
      <c r="X9" s="105">
        <v>1412.950322183445</v>
      </c>
      <c r="Y9" s="106"/>
      <c r="Z9" s="106"/>
      <c r="AA9" s="26">
        <v>651.51075600000001</v>
      </c>
      <c r="AB9" s="105">
        <v>2809.6937427973376</v>
      </c>
      <c r="AC9" s="271" t="s">
        <v>59</v>
      </c>
      <c r="AD9" s="272"/>
      <c r="AE9" s="26">
        <v>1860.5860832000001</v>
      </c>
      <c r="AF9" s="105">
        <v>16047.861152741583</v>
      </c>
      <c r="AG9" s="107">
        <f>AD9+AF9</f>
        <v>16047.861152741583</v>
      </c>
      <c r="AH9" s="286">
        <f>AG9+AG10</f>
        <v>20433.239823567023</v>
      </c>
      <c r="AI9" s="280">
        <v>46009</v>
      </c>
      <c r="AJ9" s="283">
        <f>AH9+AH11</f>
        <v>31130.83386706555</v>
      </c>
    </row>
    <row r="10" spans="1:37" s="7" customFormat="1" ht="13.5" customHeight="1" thickBot="1">
      <c r="A10" s="289"/>
      <c r="B10" s="108"/>
      <c r="C10" s="109"/>
      <c r="D10" s="171" t="s">
        <v>112</v>
      </c>
      <c r="E10" s="55" t="s">
        <v>79</v>
      </c>
      <c r="F10" s="110"/>
      <c r="G10" s="111" t="s">
        <v>80</v>
      </c>
      <c r="H10" s="112"/>
      <c r="I10" s="110"/>
      <c r="J10" s="292"/>
      <c r="K10" s="292"/>
      <c r="L10" s="248"/>
      <c r="M10" s="22">
        <v>508.44</v>
      </c>
      <c r="N10" s="113">
        <v>0</v>
      </c>
      <c r="O10" s="113">
        <v>508.44</v>
      </c>
      <c r="P10" s="94">
        <v>2192.6893354127192</v>
      </c>
      <c r="Q10" s="114"/>
      <c r="R10" s="114"/>
      <c r="S10" s="114"/>
      <c r="T10" s="114"/>
      <c r="U10" s="113">
        <v>5</v>
      </c>
      <c r="V10" s="94">
        <v>22</v>
      </c>
      <c r="W10" s="113">
        <v>97.44</v>
      </c>
      <c r="X10" s="94">
        <v>420.21801754900332</v>
      </c>
      <c r="Y10" s="114"/>
      <c r="Z10" s="114"/>
      <c r="AA10" s="113">
        <v>182.70000000000002</v>
      </c>
      <c r="AB10" s="94">
        <v>787.90878290438093</v>
      </c>
      <c r="AC10" s="273"/>
      <c r="AD10" s="274"/>
      <c r="AE10" s="113">
        <v>508.44</v>
      </c>
      <c r="AF10" s="94">
        <v>4385.3786708254383</v>
      </c>
      <c r="AG10" s="115">
        <f t="shared" ref="AG10" si="0">AD10+AF10</f>
        <v>4385.3786708254383</v>
      </c>
      <c r="AH10" s="287"/>
      <c r="AI10" s="281"/>
      <c r="AJ10" s="284"/>
      <c r="AK10" s="116" t="s">
        <v>81</v>
      </c>
    </row>
    <row r="11" spans="1:37" s="7" customFormat="1" ht="12.75" customHeight="1">
      <c r="A11" s="289"/>
      <c r="B11" s="117" t="s">
        <v>110</v>
      </c>
      <c r="C11" s="118">
        <v>42586</v>
      </c>
      <c r="D11" s="167" t="s">
        <v>114</v>
      </c>
      <c r="E11" s="95" t="s">
        <v>62</v>
      </c>
      <c r="F11" s="103"/>
      <c r="G11" s="104">
        <v>29032.9</v>
      </c>
      <c r="H11" s="104">
        <v>29032.9</v>
      </c>
      <c r="I11" s="103"/>
      <c r="J11" s="292"/>
      <c r="K11" s="292"/>
      <c r="L11" s="248"/>
      <c r="M11" s="25">
        <v>1259.4783679999998</v>
      </c>
      <c r="N11" s="26">
        <v>260.97000000000003</v>
      </c>
      <c r="O11" s="26">
        <v>998.50836799999979</v>
      </c>
      <c r="P11" s="105">
        <v>4280.2965052806321</v>
      </c>
      <c r="Q11" s="106"/>
      <c r="R11" s="106"/>
      <c r="S11" s="106"/>
      <c r="T11" s="106"/>
      <c r="U11" s="26">
        <v>2.5</v>
      </c>
      <c r="V11" s="105">
        <v>11</v>
      </c>
      <c r="W11" s="26">
        <v>158.59516799999997</v>
      </c>
      <c r="X11" s="105">
        <v>679.84842701367768</v>
      </c>
      <c r="Y11" s="106"/>
      <c r="Z11" s="106"/>
      <c r="AA11" s="26">
        <v>337.09193999999997</v>
      </c>
      <c r="AB11" s="105">
        <v>1445.0088742173346</v>
      </c>
      <c r="AC11" s="273"/>
      <c r="AD11" s="274"/>
      <c r="AE11" s="26">
        <v>998.50836799999979</v>
      </c>
      <c r="AF11" s="105">
        <v>8560.5930105612642</v>
      </c>
      <c r="AG11" s="107">
        <f>AD11+AF11</f>
        <v>8560.5930105612642</v>
      </c>
      <c r="AH11" s="286">
        <f>AG11+AG12</f>
        <v>10697.594043498528</v>
      </c>
      <c r="AI11" s="281"/>
      <c r="AJ11" s="284"/>
      <c r="AK11" s="100"/>
    </row>
    <row r="12" spans="1:37" s="7" customFormat="1" ht="13.5" customHeight="1" thickBot="1">
      <c r="A12" s="290"/>
      <c r="B12" s="119"/>
      <c r="C12" s="120"/>
      <c r="D12" s="96" t="s">
        <v>82</v>
      </c>
      <c r="E12" s="96" t="s">
        <v>82</v>
      </c>
      <c r="F12" s="110"/>
      <c r="G12" s="112"/>
      <c r="H12" s="112"/>
      <c r="I12" s="110"/>
      <c r="J12" s="293"/>
      <c r="K12" s="293"/>
      <c r="L12" s="249"/>
      <c r="M12" s="22">
        <v>249.26</v>
      </c>
      <c r="N12" s="113">
        <v>0</v>
      </c>
      <c r="O12" s="113">
        <v>249.26</v>
      </c>
      <c r="P12" s="94">
        <v>1068.5005164686313</v>
      </c>
      <c r="Q12" s="114"/>
      <c r="R12" s="114"/>
      <c r="S12" s="114"/>
      <c r="T12" s="114"/>
      <c r="U12" s="113">
        <v>2.5</v>
      </c>
      <c r="V12" s="94">
        <v>11</v>
      </c>
      <c r="W12" s="113">
        <v>47.760000000000005</v>
      </c>
      <c r="X12" s="94">
        <v>204.73234641154536</v>
      </c>
      <c r="Y12" s="114"/>
      <c r="Z12" s="114"/>
      <c r="AA12" s="113">
        <v>89.55</v>
      </c>
      <c r="AB12" s="94">
        <v>383.87314952164769</v>
      </c>
      <c r="AC12" s="275"/>
      <c r="AD12" s="276"/>
      <c r="AE12" s="113">
        <v>249.26</v>
      </c>
      <c r="AF12" s="94">
        <v>2137.0010329372626</v>
      </c>
      <c r="AG12" s="115">
        <f t="shared" ref="AG12" si="1">AD12+AF12</f>
        <v>2137.0010329372626</v>
      </c>
      <c r="AH12" s="287"/>
      <c r="AI12" s="282"/>
      <c r="AJ12" s="285"/>
      <c r="AK12" s="116" t="s">
        <v>83</v>
      </c>
    </row>
    <row r="13" spans="1:37" s="7" customFormat="1" ht="12.75">
      <c r="A13" s="1"/>
      <c r="B13" s="1"/>
      <c r="C13" s="2"/>
      <c r="D13" s="4"/>
      <c r="E13" s="4"/>
      <c r="F13" s="4"/>
      <c r="G13" s="3"/>
      <c r="H13" s="3"/>
      <c r="I13" s="3"/>
      <c r="J13" s="99"/>
      <c r="K13" s="4"/>
      <c r="L13" s="8"/>
      <c r="M13" s="5"/>
      <c r="N13" s="6"/>
      <c r="O13" s="5"/>
      <c r="P13" s="27"/>
      <c r="Q13" s="5"/>
      <c r="R13" s="5"/>
      <c r="S13" s="5"/>
      <c r="T13" s="5"/>
      <c r="U13" s="6"/>
      <c r="V13" s="28"/>
      <c r="W13" s="6"/>
      <c r="X13" s="6"/>
      <c r="Y13" s="6"/>
      <c r="Z13" s="6"/>
      <c r="AA13" s="6"/>
      <c r="AB13" s="28"/>
      <c r="AC13" s="6"/>
      <c r="AD13" s="6"/>
      <c r="AE13" s="6"/>
      <c r="AF13" s="28"/>
      <c r="AG13" s="28"/>
      <c r="AI13" s="100"/>
      <c r="AJ13" s="100"/>
    </row>
    <row r="15" spans="1:37" s="42" customFormat="1" ht="11.25">
      <c r="U15" s="51"/>
      <c r="W15" s="51"/>
    </row>
    <row r="16" spans="1:37" s="42" customFormat="1" ht="11.25">
      <c r="M16" s="51"/>
      <c r="N16" s="51"/>
    </row>
    <row r="17" spans="14:23" s="42" customFormat="1" ht="11.25">
      <c r="W17" s="51"/>
    </row>
    <row r="18" spans="14:23" s="42" customFormat="1" ht="11.25">
      <c r="N18" s="51"/>
    </row>
    <row r="19" spans="14:23" s="42" customFormat="1" ht="11.25"/>
    <row r="20" spans="14:23" s="42" customFormat="1" ht="11.25"/>
    <row r="21" spans="14:23" s="42" customFormat="1" ht="11.25"/>
    <row r="22" spans="14:23" s="42" customFormat="1" ht="11.25"/>
    <row r="23" spans="14:23" s="42" customFormat="1" ht="11.25"/>
    <row r="24" spans="14:23" s="42" customFormat="1" ht="11.25"/>
    <row r="25" spans="14:23" s="42" customFormat="1" ht="11.25"/>
  </sheetData>
  <mergeCells count="9">
    <mergeCell ref="AI9:AI12"/>
    <mergeCell ref="AJ9:AJ12"/>
    <mergeCell ref="AH11:AH12"/>
    <mergeCell ref="A9:A12"/>
    <mergeCell ref="J9:J12"/>
    <mergeCell ref="K9:K12"/>
    <mergeCell ref="L9:L12"/>
    <mergeCell ref="AC9:AD12"/>
    <mergeCell ref="AH9:AH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22"/>
  <sheetViews>
    <sheetView workbookViewId="0">
      <selection activeCell="E30" sqref="E30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26.88671875" bestFit="1" customWidth="1"/>
    <col min="5" max="5" width="22.44140625" bestFit="1" customWidth="1"/>
    <col min="6" max="6" width="9.44140625" bestFit="1" customWidth="1"/>
    <col min="7" max="7" width="12" customWidth="1"/>
    <col min="8" max="8" width="10" customWidth="1"/>
    <col min="9" max="9" width="8.441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9" bestFit="1" customWidth="1"/>
    <col min="34" max="34" width="55.6640625" bestFit="1" customWidth="1"/>
    <col min="35" max="35" width="5.33203125" customWidth="1"/>
    <col min="36" max="36" width="8.5546875" customWidth="1"/>
  </cols>
  <sheetData>
    <row r="1" spans="1:38" s="17" customFormat="1" ht="32.25" thickBot="1">
      <c r="A1" s="9" t="s">
        <v>0</v>
      </c>
      <c r="B1" s="9" t="s">
        <v>1</v>
      </c>
      <c r="C1" s="10" t="s">
        <v>36</v>
      </c>
      <c r="D1" s="31" t="s">
        <v>37</v>
      </c>
      <c r="E1" s="12" t="s">
        <v>3</v>
      </c>
      <c r="F1" s="12" t="s">
        <v>4</v>
      </c>
      <c r="G1" s="11" t="s">
        <v>24</v>
      </c>
      <c r="H1" s="15" t="s">
        <v>16</v>
      </c>
      <c r="I1" s="59" t="s">
        <v>17</v>
      </c>
      <c r="J1" s="13" t="s">
        <v>25</v>
      </c>
      <c r="K1" s="60" t="s">
        <v>5</v>
      </c>
      <c r="L1" s="13" t="s">
        <v>6</v>
      </c>
      <c r="M1" s="60" t="s">
        <v>5</v>
      </c>
      <c r="N1" s="14" t="s">
        <v>41</v>
      </c>
      <c r="O1" s="14" t="s">
        <v>42</v>
      </c>
      <c r="P1" s="34" t="s">
        <v>86</v>
      </c>
      <c r="Q1" s="60" t="s">
        <v>5</v>
      </c>
      <c r="R1" s="16" t="s">
        <v>74</v>
      </c>
      <c r="S1" s="14" t="s">
        <v>75</v>
      </c>
      <c r="T1" s="14" t="s">
        <v>43</v>
      </c>
      <c r="U1" s="60" t="s">
        <v>5</v>
      </c>
      <c r="V1" s="24" t="s">
        <v>33</v>
      </c>
      <c r="W1" s="60" t="s">
        <v>5</v>
      </c>
      <c r="X1" s="14" t="s">
        <v>87</v>
      </c>
      <c r="Y1" s="60" t="s">
        <v>5</v>
      </c>
      <c r="Z1" s="15" t="s">
        <v>8</v>
      </c>
      <c r="AA1" s="48" t="s">
        <v>5</v>
      </c>
      <c r="AB1" s="16" t="s">
        <v>9</v>
      </c>
      <c r="AC1" s="60" t="s">
        <v>5</v>
      </c>
      <c r="AD1" s="12" t="s">
        <v>10</v>
      </c>
      <c r="AE1" s="30" t="s">
        <v>11</v>
      </c>
      <c r="AF1" s="12" t="s">
        <v>10</v>
      </c>
      <c r="AG1" s="12" t="s">
        <v>10</v>
      </c>
      <c r="AH1" s="42"/>
      <c r="AI1" s="42"/>
    </row>
    <row r="6" spans="1:38" s="145" customFormat="1" ht="13.5" thickBot="1">
      <c r="A6" s="138"/>
      <c r="B6" s="138"/>
      <c r="C6" s="139"/>
      <c r="D6" s="140"/>
      <c r="E6" s="140"/>
      <c r="F6" s="140"/>
      <c r="G6" s="149"/>
      <c r="H6" s="149"/>
      <c r="I6" s="149"/>
      <c r="J6" s="142"/>
      <c r="K6" s="142"/>
      <c r="L6" s="140"/>
      <c r="M6" s="140"/>
      <c r="N6" s="140"/>
      <c r="O6" s="140"/>
      <c r="P6" s="200"/>
      <c r="Q6" s="140"/>
      <c r="R6" s="200"/>
      <c r="S6" s="140"/>
      <c r="T6" s="140"/>
      <c r="U6" s="140"/>
      <c r="V6" s="140"/>
      <c r="W6" s="140"/>
      <c r="X6" s="200"/>
      <c r="Y6" s="140"/>
      <c r="Z6" s="200"/>
      <c r="AA6" s="140"/>
      <c r="AB6" s="200"/>
      <c r="AC6" s="64"/>
      <c r="AD6" s="201"/>
      <c r="AE6" s="64"/>
      <c r="AF6" s="201"/>
      <c r="AG6" s="100"/>
      <c r="AH6" s="100"/>
      <c r="AI6" s="100"/>
      <c r="AJ6" s="100"/>
      <c r="AK6" s="100"/>
      <c r="AL6" s="100"/>
    </row>
    <row r="7" spans="1:38" s="145" customFormat="1" ht="12.75" customHeight="1">
      <c r="A7" s="260" t="s">
        <v>49</v>
      </c>
      <c r="B7" s="181" t="s">
        <v>100</v>
      </c>
      <c r="C7" s="146">
        <v>43290</v>
      </c>
      <c r="D7" s="202" t="s">
        <v>97</v>
      </c>
      <c r="E7" s="294" t="s">
        <v>96</v>
      </c>
      <c r="F7" s="297" t="s">
        <v>64</v>
      </c>
      <c r="G7" s="300" t="s">
        <v>49</v>
      </c>
      <c r="H7" s="205">
        <v>411.73200000000003</v>
      </c>
      <c r="I7" s="127">
        <v>38.76</v>
      </c>
      <c r="J7" s="203">
        <v>372.97200000000004</v>
      </c>
      <c r="K7" s="105">
        <v>1384</v>
      </c>
      <c r="L7" s="106"/>
      <c r="M7" s="106"/>
      <c r="N7" s="106"/>
      <c r="O7" s="106"/>
      <c r="P7" s="106"/>
      <c r="Q7" s="106"/>
      <c r="R7" s="106"/>
      <c r="S7" s="106"/>
      <c r="T7" s="203">
        <v>2.5</v>
      </c>
      <c r="U7" s="105">
        <v>9</v>
      </c>
      <c r="V7" s="203">
        <v>66.192000000000007</v>
      </c>
      <c r="W7" s="105">
        <v>246</v>
      </c>
      <c r="X7" s="127">
        <v>129.61800000000002</v>
      </c>
      <c r="Y7" s="204">
        <v>481</v>
      </c>
      <c r="Z7" s="303" t="s">
        <v>18</v>
      </c>
      <c r="AA7" s="304"/>
      <c r="AB7" s="205">
        <v>372.97200000000004</v>
      </c>
      <c r="AC7" s="206">
        <v>2768.9903592273608</v>
      </c>
      <c r="AD7" s="80">
        <f>AA7+AC7</f>
        <v>2768.9903592273608</v>
      </c>
      <c r="AE7" s="253">
        <v>46009</v>
      </c>
      <c r="AF7" s="263">
        <f>AD7+AD8</f>
        <v>4081.8724391844798</v>
      </c>
      <c r="AG7" s="283">
        <f>AF7+AF9</f>
        <v>5863.8724391844798</v>
      </c>
      <c r="AH7" s="100" t="s">
        <v>88</v>
      </c>
      <c r="AI7" s="100"/>
      <c r="AJ7" s="100"/>
      <c r="AK7" s="100"/>
      <c r="AL7" s="100"/>
    </row>
    <row r="8" spans="1:38" s="145" customFormat="1" ht="15.75" customHeight="1" thickBot="1">
      <c r="A8" s="261"/>
      <c r="B8" s="182"/>
      <c r="C8" s="178"/>
      <c r="D8" s="207" t="s">
        <v>98</v>
      </c>
      <c r="E8" s="295"/>
      <c r="F8" s="298"/>
      <c r="G8" s="301"/>
      <c r="H8" s="222">
        <v>176.83999999999997</v>
      </c>
      <c r="I8" s="208" t="s">
        <v>15</v>
      </c>
      <c r="J8" s="113">
        <v>176.83999999999997</v>
      </c>
      <c r="K8" s="94">
        <v>656</v>
      </c>
      <c r="L8" s="209"/>
      <c r="M8" s="209"/>
      <c r="N8" s="209"/>
      <c r="O8" s="209"/>
      <c r="P8" s="209"/>
      <c r="Q8" s="209"/>
      <c r="R8" s="209"/>
      <c r="S8" s="209"/>
      <c r="T8" s="113">
        <v>2</v>
      </c>
      <c r="U8" s="94">
        <v>7</v>
      </c>
      <c r="V8" s="113">
        <v>33.840000000000003</v>
      </c>
      <c r="W8" s="94">
        <v>126</v>
      </c>
      <c r="X8" s="148">
        <v>63.45</v>
      </c>
      <c r="Y8" s="210">
        <v>236</v>
      </c>
      <c r="Z8" s="305"/>
      <c r="AA8" s="306"/>
      <c r="AB8" s="211">
        <v>176.83999999999997</v>
      </c>
      <c r="AC8" s="94">
        <v>1312.8820799571192</v>
      </c>
      <c r="AD8" s="212">
        <f>AA8+AC8</f>
        <v>1312.8820799571192</v>
      </c>
      <c r="AE8" s="254"/>
      <c r="AF8" s="265"/>
      <c r="AG8" s="284"/>
      <c r="AH8" s="100"/>
      <c r="AI8" s="100"/>
      <c r="AJ8" s="100"/>
      <c r="AK8" s="100"/>
      <c r="AL8" s="100"/>
    </row>
    <row r="9" spans="1:38" s="145" customFormat="1" ht="15" customHeight="1" thickBot="1">
      <c r="A9" s="262"/>
      <c r="B9" s="213" t="s">
        <v>101</v>
      </c>
      <c r="C9" s="214">
        <v>44238</v>
      </c>
      <c r="D9" s="215" t="s">
        <v>99</v>
      </c>
      <c r="E9" s="296"/>
      <c r="F9" s="299"/>
      <c r="G9" s="302"/>
      <c r="H9" s="223">
        <v>315.012</v>
      </c>
      <c r="I9" s="163">
        <v>27.36</v>
      </c>
      <c r="J9" s="162">
        <v>287.65199999999999</v>
      </c>
      <c r="K9" s="177">
        <v>881</v>
      </c>
      <c r="L9" s="216"/>
      <c r="M9" s="216"/>
      <c r="N9" s="216"/>
      <c r="O9" s="216"/>
      <c r="P9" s="216"/>
      <c r="Q9" s="216"/>
      <c r="R9" s="216"/>
      <c r="S9" s="216"/>
      <c r="T9" s="162">
        <v>2.5</v>
      </c>
      <c r="U9" s="177">
        <v>8</v>
      </c>
      <c r="V9" s="162">
        <v>51.072000000000003</v>
      </c>
      <c r="W9" s="177">
        <v>158</v>
      </c>
      <c r="X9" s="163">
        <v>97.433599999999998</v>
      </c>
      <c r="Y9" s="217">
        <v>302</v>
      </c>
      <c r="Z9" s="307"/>
      <c r="AA9" s="308"/>
      <c r="AB9" s="218">
        <v>287.65199999999999</v>
      </c>
      <c r="AC9" s="219">
        <v>1782</v>
      </c>
      <c r="AD9" s="220">
        <f>AA9+AC9</f>
        <v>1782</v>
      </c>
      <c r="AE9" s="255"/>
      <c r="AF9" s="221">
        <f>AD9</f>
        <v>1782</v>
      </c>
      <c r="AG9" s="285"/>
      <c r="AH9" s="100" t="s">
        <v>89</v>
      </c>
      <c r="AI9" s="100"/>
    </row>
    <row r="10" spans="1:38" s="145" customFormat="1" ht="12.75">
      <c r="A10" s="138"/>
      <c r="B10" s="138"/>
      <c r="C10" s="139"/>
      <c r="D10" s="142"/>
      <c r="E10" s="142"/>
      <c r="F10" s="142"/>
      <c r="G10" s="140"/>
      <c r="H10" s="143"/>
      <c r="I10" s="144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G10" s="100"/>
      <c r="AH10" s="100"/>
      <c r="AI10" s="100"/>
    </row>
    <row r="11" spans="1:38" s="42" customFormat="1" ht="11.25"/>
    <row r="12" spans="1:38" s="42" customFormat="1" ht="11.25"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38" s="42" customFormat="1" ht="11.25">
      <c r="I13" s="51"/>
      <c r="V13" s="51"/>
    </row>
    <row r="14" spans="1:38" s="42" customFormat="1" ht="11.25"/>
    <row r="15" spans="1:38" s="42" customFormat="1" ht="11.25"/>
    <row r="16" spans="1:38" s="42" customFormat="1" ht="11.25"/>
    <row r="17" s="42" customFormat="1" ht="11.25"/>
    <row r="18" s="42" customFormat="1" ht="11.25"/>
    <row r="19" s="42" customFormat="1" ht="11.25"/>
    <row r="20" s="42" customFormat="1" ht="11.25"/>
    <row r="21" s="42" customFormat="1" ht="11.25"/>
    <row r="22" s="42" customFormat="1" ht="11.25"/>
  </sheetData>
  <mergeCells count="8">
    <mergeCell ref="AF7:AF8"/>
    <mergeCell ref="AG7:AG9"/>
    <mergeCell ref="A7:A9"/>
    <mergeCell ref="E7:E9"/>
    <mergeCell ref="F7:F9"/>
    <mergeCell ref="G7:G9"/>
    <mergeCell ref="Z7:AA9"/>
    <mergeCell ref="AE7:A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219-118</vt:lpstr>
      <vt:lpstr>219γ6</vt:lpstr>
      <vt:lpstr>219γ9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2026-02-01T10:18:44Z</dcterms:modified>
</cp:coreProperties>
</file>