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S14" i="5"/>
  <c r="S13"/>
  <c r="Q14"/>
  <c r="Q13"/>
  <c r="Y14"/>
  <c r="Y13"/>
  <c r="T15"/>
  <c r="R15"/>
  <c r="Y15" l="1"/>
  <c r="Q15"/>
  <c r="S15"/>
  <c r="Q4" l="1"/>
  <c r="Q3"/>
  <c r="O4"/>
  <c r="O3"/>
  <c r="B4"/>
  <c r="AZ3" i="24"/>
  <c r="Z4"/>
  <c r="Z3"/>
  <c r="T3"/>
  <c r="T4"/>
  <c r="T3" i="20"/>
  <c r="T4"/>
  <c r="B4" i="4" l="1"/>
  <c r="R4"/>
  <c r="J4"/>
  <c r="G4"/>
  <c r="R3"/>
  <c r="G3"/>
  <c r="J3" s="1"/>
  <c r="D15" i="16" l="1"/>
  <c r="I3"/>
  <c r="H3"/>
  <c r="D10"/>
  <c r="J4"/>
  <c r="G4" i="12"/>
  <c r="N4" i="1"/>
  <c r="F4" i="13" l="1"/>
  <c r="T5" i="5" l="1"/>
  <c r="N3" i="1"/>
  <c r="V3" i="5" s="1"/>
  <c r="S5" i="24" l="1"/>
  <c r="F4" i="12" l="1"/>
  <c r="G3"/>
  <c r="F3"/>
  <c r="K4" i="9" l="1"/>
  <c r="J4" l="1"/>
  <c r="J4" i="1" l="1"/>
  <c r="P5" i="20"/>
  <c r="Q5"/>
  <c r="R5"/>
  <c r="S5"/>
  <c r="U5"/>
  <c r="T5" l="1"/>
  <c r="I4" i="1"/>
  <c r="F4" l="1"/>
  <c r="P5" i="5" l="1"/>
  <c r="N5"/>
  <c r="F4" i="24"/>
  <c r="W4" i="20" l="1"/>
  <c r="H4" i="24" s="1"/>
  <c r="W3" i="20"/>
  <c r="B3" i="4"/>
  <c r="Y5" i="16"/>
  <c r="Y4" i="5"/>
  <c r="V4"/>
  <c r="E4"/>
  <c r="D4"/>
  <c r="C4"/>
  <c r="A4"/>
  <c r="A4" i="10"/>
  <c r="R4"/>
  <c r="P4" s="1"/>
  <c r="L4"/>
  <c r="J4"/>
  <c r="H4"/>
  <c r="G4"/>
  <c r="E4"/>
  <c r="C4"/>
  <c r="A4" i="8"/>
  <c r="A4" i="22"/>
  <c r="C4" i="9"/>
  <c r="B4"/>
  <c r="A4"/>
  <c r="BU4" i="24"/>
  <c r="BI4"/>
  <c r="BE4"/>
  <c r="AY4"/>
  <c r="AI4"/>
  <c r="J4"/>
  <c r="I4"/>
  <c r="B4"/>
  <c r="A4"/>
  <c r="B4" i="23"/>
  <c r="A4"/>
  <c r="C4" i="15"/>
  <c r="B4"/>
  <c r="A4"/>
  <c r="B4" i="17"/>
  <c r="A4"/>
  <c r="D4" i="20"/>
  <c r="C4"/>
  <c r="B4"/>
  <c r="A4"/>
  <c r="E4" i="24"/>
  <c r="E4" i="4"/>
  <c r="D4"/>
  <c r="C4"/>
  <c r="A4"/>
  <c r="AE4" i="16"/>
  <c r="D4" i="24" s="1"/>
  <c r="AF4" i="16"/>
  <c r="C4" i="24" s="1"/>
  <c r="E4" i="16"/>
  <c r="I4" s="1"/>
  <c r="D4"/>
  <c r="H4" s="1"/>
  <c r="H4" i="1" s="1"/>
  <c r="C4" i="16"/>
  <c r="B4"/>
  <c r="A4"/>
  <c r="B4" i="14"/>
  <c r="A4"/>
  <c r="C4" i="12"/>
  <c r="B4"/>
  <c r="A4"/>
  <c r="H4" i="13"/>
  <c r="P4" i="14" s="1"/>
  <c r="G4" i="1" s="1"/>
  <c r="C4" i="13"/>
  <c r="G4" s="1"/>
  <c r="E4" i="1" s="1"/>
  <c r="B4" i="13"/>
  <c r="A4"/>
  <c r="C3" i="25"/>
  <c r="B3"/>
  <c r="A3"/>
  <c r="CC4" i="24" l="1"/>
  <c r="N4" i="9" s="1"/>
  <c r="F4" i="5" s="1"/>
  <c r="CB4" i="24"/>
  <c r="O4" i="9" s="1"/>
  <c r="J4" i="5" s="1"/>
  <c r="CD4" i="24" l="1"/>
  <c r="F4" i="17" s="1"/>
  <c r="P4" i="9" l="1"/>
  <c r="H4" i="5" s="1"/>
  <c r="E3" i="16" l="1"/>
  <c r="D3"/>
  <c r="C3"/>
  <c r="B3"/>
  <c r="A3"/>
  <c r="AD5" l="1"/>
  <c r="AA5"/>
  <c r="Z5"/>
  <c r="X5"/>
  <c r="W5"/>
  <c r="V5"/>
  <c r="U5"/>
  <c r="S5"/>
  <c r="R5"/>
  <c r="Q5"/>
  <c r="P5"/>
  <c r="O5"/>
  <c r="N5"/>
  <c r="M5"/>
  <c r="L5"/>
  <c r="K5"/>
  <c r="J5"/>
  <c r="AE3"/>
  <c r="I5"/>
  <c r="L4" i="1" l="1"/>
  <c r="H3"/>
  <c r="AE5" i="16"/>
  <c r="D3" i="24"/>
  <c r="H5" i="16"/>
  <c r="T5"/>
  <c r="AF3"/>
  <c r="E4" i="23" l="1"/>
  <c r="U4" i="5"/>
  <c r="C4" i="17"/>
  <c r="E4" s="1"/>
  <c r="AF5" i="16"/>
  <c r="C3" i="24"/>
  <c r="Y3" i="5"/>
  <c r="K3" i="9"/>
  <c r="O4" i="1" s="1"/>
  <c r="L4" i="9" s="1"/>
  <c r="K4" i="5" s="1"/>
  <c r="J3" i="24"/>
  <c r="U5" i="9"/>
  <c r="V5" i="20"/>
  <c r="Q5" i="4"/>
  <c r="BE3" i="24"/>
  <c r="AY3"/>
  <c r="R5"/>
  <c r="M4" i="9" l="1"/>
  <c r="G4" i="5" s="1"/>
  <c r="I4" s="1"/>
  <c r="W4"/>
  <c r="Q5" i="24"/>
  <c r="BU3"/>
  <c r="AI3"/>
  <c r="P5" l="1"/>
  <c r="AU5"/>
  <c r="AV5"/>
  <c r="W5"/>
  <c r="J3" i="1"/>
  <c r="T5" i="23"/>
  <c r="U5" i="24"/>
  <c r="V5"/>
  <c r="S5" i="9"/>
  <c r="T5"/>
  <c r="V5"/>
  <c r="W5"/>
  <c r="D5" i="15" l="1"/>
  <c r="E5"/>
  <c r="F5"/>
  <c r="F3" i="1" l="1"/>
  <c r="R5" i="5" l="1"/>
  <c r="E3" l="1"/>
  <c r="D3"/>
  <c r="C3"/>
  <c r="B3"/>
  <c r="A3"/>
  <c r="Y5" l="1"/>
  <c r="L3" i="10" l="1"/>
  <c r="J3"/>
  <c r="H3"/>
  <c r="G3"/>
  <c r="E3"/>
  <c r="C3"/>
  <c r="A3"/>
  <c r="A3" i="22"/>
  <c r="A3" i="8" l="1"/>
  <c r="R5" i="9" l="1"/>
  <c r="Q5"/>
  <c r="I5" l="1"/>
  <c r="H5"/>
  <c r="G5"/>
  <c r="F5"/>
  <c r="E5"/>
  <c r="D5"/>
  <c r="C3"/>
  <c r="B3"/>
  <c r="A3"/>
  <c r="BT5" i="24" l="1"/>
  <c r="BQ5"/>
  <c r="BP5"/>
  <c r="BO5"/>
  <c r="BN5"/>
  <c r="BM5"/>
  <c r="BL5"/>
  <c r="BK5"/>
  <c r="BJ5"/>
  <c r="BH5"/>
  <c r="BG5"/>
  <c r="BF5"/>
  <c r="BD5"/>
  <c r="BC5"/>
  <c r="BB5"/>
  <c r="BA5"/>
  <c r="AZ5"/>
  <c r="AX5"/>
  <c r="AT5"/>
  <c r="AS5"/>
  <c r="AR5"/>
  <c r="AQ5"/>
  <c r="AP5"/>
  <c r="AO5"/>
  <c r="AN5"/>
  <c r="AM5"/>
  <c r="AL5"/>
  <c r="AK5"/>
  <c r="AH5"/>
  <c r="AG5"/>
  <c r="AF5"/>
  <c r="AE5"/>
  <c r="AD5"/>
  <c r="AC5"/>
  <c r="AB5"/>
  <c r="AA5"/>
  <c r="Y5"/>
  <c r="T5"/>
  <c r="O5"/>
  <c r="N5"/>
  <c r="M5"/>
  <c r="L5"/>
  <c r="K5"/>
  <c r="BI3"/>
  <c r="I3"/>
  <c r="F3"/>
  <c r="B3"/>
  <c r="A3"/>
  <c r="BE5"/>
  <c r="C14" i="23"/>
  <c r="S5"/>
  <c r="R5"/>
  <c r="Q5"/>
  <c r="P5"/>
  <c r="O5"/>
  <c r="N5"/>
  <c r="M5"/>
  <c r="L5"/>
  <c r="K5"/>
  <c r="J5"/>
  <c r="I5"/>
  <c r="CC3" i="24" l="1"/>
  <c r="N3" i="9" s="1"/>
  <c r="BI5" i="24"/>
  <c r="J5"/>
  <c r="BU5"/>
  <c r="AY5"/>
  <c r="AI5"/>
  <c r="F5"/>
  <c r="D5"/>
  <c r="I5"/>
  <c r="B3" i="23"/>
  <c r="A3"/>
  <c r="F3" i="5" l="1"/>
  <c r="N5" i="9"/>
  <c r="CC5" i="24"/>
  <c r="G5" i="15" l="1"/>
  <c r="C3"/>
  <c r="B3"/>
  <c r="A3"/>
  <c r="C11" i="17" l="1"/>
  <c r="D5"/>
  <c r="B3"/>
  <c r="A3"/>
  <c r="X5" i="20" l="1"/>
  <c r="O5"/>
  <c r="N5"/>
  <c r="M5"/>
  <c r="L5"/>
  <c r="J5"/>
  <c r="I5"/>
  <c r="E5"/>
  <c r="H3" i="24"/>
  <c r="D3" i="20"/>
  <c r="C3"/>
  <c r="B3"/>
  <c r="A3"/>
  <c r="BL5" i="4"/>
  <c r="BK5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Q5"/>
  <c r="AP5"/>
  <c r="AO5"/>
  <c r="AM5"/>
  <c r="AL5"/>
  <c r="AK5"/>
  <c r="AJ5"/>
  <c r="AI5"/>
  <c r="AH5"/>
  <c r="AG5"/>
  <c r="AF5"/>
  <c r="AE5"/>
  <c r="AD5"/>
  <c r="AC5"/>
  <c r="AB5"/>
  <c r="Z5"/>
  <c r="X5"/>
  <c r="U5"/>
  <c r="T5"/>
  <c r="S5"/>
  <c r="P5"/>
  <c r="O5"/>
  <c r="N5"/>
  <c r="I5"/>
  <c r="H5"/>
  <c r="G5"/>
  <c r="F5"/>
  <c r="E3" i="24"/>
  <c r="CB3" s="1"/>
  <c r="O3" i="9" s="1"/>
  <c r="E3" i="4"/>
  <c r="D3"/>
  <c r="C3"/>
  <c r="A3"/>
  <c r="H5" i="24" l="1"/>
  <c r="W5" i="20"/>
  <c r="E5" i="24"/>
  <c r="R5" i="4"/>
  <c r="J5"/>
  <c r="B3" i="14" l="1"/>
  <c r="A3"/>
  <c r="G5" i="12"/>
  <c r="R3" i="10" l="1"/>
  <c r="CD3" i="24" l="1"/>
  <c r="CD5" s="1"/>
  <c r="C5"/>
  <c r="C3" i="12"/>
  <c r="B3"/>
  <c r="A3"/>
  <c r="F5"/>
  <c r="P3" i="9" l="1"/>
  <c r="H3" i="5" s="1"/>
  <c r="F3" i="17"/>
  <c r="CB5" i="24"/>
  <c r="E5" i="13"/>
  <c r="D5"/>
  <c r="H5" i="5" l="1"/>
  <c r="O5" i="9"/>
  <c r="H3" i="13" l="1"/>
  <c r="P3" i="14" s="1"/>
  <c r="C3" i="13"/>
  <c r="B3"/>
  <c r="A3"/>
  <c r="F3" l="1"/>
  <c r="G3" s="1"/>
  <c r="E3" i="1" s="1"/>
  <c r="C2" i="25"/>
  <c r="B2"/>
  <c r="A2"/>
  <c r="M5" i="1"/>
  <c r="K5"/>
  <c r="P5" i="14" l="1"/>
  <c r="I3" i="1"/>
  <c r="F5" l="1"/>
  <c r="I5" l="1"/>
  <c r="J5"/>
  <c r="J3" i="5" l="1"/>
  <c r="F5" i="17" l="1"/>
  <c r="P5" i="9" l="1"/>
  <c r="G3" i="1"/>
  <c r="G5" l="1"/>
  <c r="H5" l="1"/>
  <c r="H5" i="13" l="1"/>
  <c r="J5" i="5" l="1"/>
  <c r="F5" i="13"/>
  <c r="G5"/>
  <c r="L3" i="1" l="1"/>
  <c r="C3" i="17" l="1"/>
  <c r="E3" s="1"/>
  <c r="M3" i="9" s="1"/>
  <c r="G3" i="5" s="1"/>
  <c r="I3" s="1"/>
  <c r="U3" l="1"/>
  <c r="W3" s="1"/>
  <c r="E5" i="17"/>
  <c r="J3" i="9"/>
  <c r="P3" i="10" s="1"/>
  <c r="O3" i="1"/>
  <c r="L3" i="9" s="1"/>
  <c r="F5" i="5"/>
  <c r="E5" i="1"/>
  <c r="L5"/>
  <c r="M5" i="9" l="1"/>
  <c r="C5" i="17"/>
  <c r="K3" i="5"/>
  <c r="S5" s="1"/>
  <c r="G5" l="1"/>
  <c r="K5" i="9"/>
  <c r="U5" i="5"/>
  <c r="C5" i="23"/>
  <c r="I5" i="5" l="1"/>
  <c r="N5" i="1"/>
  <c r="V5" i="5" l="1"/>
  <c r="J5" i="9"/>
  <c r="D5" i="23"/>
  <c r="E5"/>
  <c r="O5" i="1"/>
  <c r="L5" i="5"/>
  <c r="W5" l="1"/>
  <c r="O5"/>
  <c r="L5" i="9"/>
  <c r="Q5" i="5" l="1"/>
  <c r="K5"/>
</calcChain>
</file>

<file path=xl/sharedStrings.xml><?xml version="1.0" encoding="utf-8"?>
<sst xmlns="http://schemas.openxmlformats.org/spreadsheetml/2006/main" count="674" uniqueCount="460">
  <si>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</si>
  <si>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</si>
  <si>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</si>
  <si>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</si>
  <si>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</si>
  <si>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</si>
  <si>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</si>
  <si>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</si>
  <si>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</si>
  <si>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</si>
  <si>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</si>
  <si>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</si>
  <si>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</si>
  <si>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</si>
  <si>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</si>
  <si>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</si>
  <si>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</si>
  <si>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</si>
  <si>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</si>
  <si>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</si>
  <si>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</si>
  <si>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</si>
  <si>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</si>
  <si>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</si>
  <si>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</si>
  <si>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</si>
  <si>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</si>
  <si>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</si>
  <si>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</si>
  <si>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</si>
  <si>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</si>
  <si>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</si>
  <si>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</si>
  <si>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</si>
  <si>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</si>
  <si>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</si>
  <si>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</si>
  <si>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</si>
  <si>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</si>
  <si>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</si>
  <si>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</si>
  <si>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</si>
  <si>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</si>
  <si>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</si>
  <si>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</si>
  <si>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</si>
  <si>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</si>
  <si>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</si>
  <si>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</si>
  <si>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</si>
  <si>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</si>
  <si>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</si>
  <si>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</si>
  <si>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</si>
  <si>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</si>
  <si>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</si>
  <si>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</si>
  <si>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</si>
  <si>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</si>
  <si>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</si>
  <si>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</si>
  <si>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</si>
  <si>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</si>
  <si>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</si>
  <si>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</si>
  <si>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</si>
  <si>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</si>
  <si>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</si>
  <si>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</si>
  <si>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</si>
  <si>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</si>
  <si>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</si>
  <si>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</si>
  <si>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</si>
  <si>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</si>
  <si>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</si>
  <si>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</si>
  <si>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</si>
  <si>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</si>
  <si>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</si>
  <si>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</si>
  <si>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</si>
  <si>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</si>
  <si>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</si>
  <si>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</si>
  <si>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</si>
  <si>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</si>
  <si>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</si>
  <si>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</si>
  <si>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</si>
  <si>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</si>
  <si>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</si>
  <si>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</si>
  <si>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</si>
  <si>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</si>
  <si>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</si>
  <si>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</si>
  <si>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</si>
  <si>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</si>
  <si>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</si>
  <si>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</si>
  <si>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</si>
  <si>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</si>
  <si>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</si>
  <si>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</si>
  <si>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</si>
  <si>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</si>
  <si>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</si>
  <si>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</si>
  <si>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</si>
  <si>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</si>
  <si>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</si>
  <si>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</si>
  <si>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</si>
  <si>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</si>
  <si>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</si>
  <si>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</si>
  <si>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</si>
  <si>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</si>
  <si>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</si>
  <si>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</si>
  <si>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</si>
  <si>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</si>
  <si>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</si>
  <si>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</si>
  <si>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</si>
  <si>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</si>
  <si>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</si>
  <si>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</si>
  <si>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</si>
  <si>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</si>
  <si>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</si>
  <si>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</si>
  <si>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</si>
  <si>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</si>
  <si>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</si>
  <si>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</si>
  <si>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</si>
  <si>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</si>
  <si>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</si>
  <si>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</si>
  <si>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</si>
  <si>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</si>
  <si>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</si>
  <si>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</si>
  <si>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</si>
  <si>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</si>
  <si>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</si>
  <si>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</si>
  <si>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</si>
  <si>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</si>
  <si>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</si>
  <si>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</si>
  <si>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</si>
  <si>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</si>
  <si>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</si>
  <si>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</si>
  <si>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</si>
  <si>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</si>
  <si>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</si>
  <si>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</si>
  <si>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</si>
  <si>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</si>
  <si>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</si>
  <si>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</si>
  <si>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</si>
  <si>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</si>
  <si>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</si>
  <si>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</si>
  <si>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</si>
  <si>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</si>
  <si>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</si>
  <si>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</si>
  <si>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</si>
  <si>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</si>
  <si>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</si>
  <si>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</si>
  <si>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</si>
  <si>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</si>
  <si>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</si>
  <si>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</si>
  <si>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</si>
  <si>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</si>
  <si>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</si>
  <si>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</si>
  <si>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</si>
  <si>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</si>
  <si>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</si>
  <si>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</si>
  <si>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</si>
  <si>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</si>
  <si>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</si>
  <si>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</si>
  <si>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</si>
  <si>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</si>
  <si>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</si>
  <si>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</si>
  <si>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</si>
  <si>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</si>
  <si>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</si>
  <si>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</si>
  <si>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</si>
  <si>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</si>
  <si>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</si>
  <si>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</si>
  <si>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</si>
  <si>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</si>
  <si>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</si>
  <si>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</si>
  <si>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</si>
  <si>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</si>
  <si>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</si>
  <si>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</si>
  <si>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</si>
  <si>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</si>
  <si>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</si>
  <si>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</si>
  <si>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</si>
  <si>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</si>
  <si>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</si>
  <si>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</si>
  <si>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</si>
  <si>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</si>
  <si>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</si>
  <si>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</si>
  <si>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</si>
  <si>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</si>
  <si>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</si>
  <si>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</si>
  <si>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</si>
  <si>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</si>
  <si>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</si>
  <si>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</si>
  <si>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</si>
  <si>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</si>
  <si>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</si>
  <si>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</si>
  <si>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</si>
  <si>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</si>
  <si>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</si>
  <si>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</si>
  <si>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</si>
  <si>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</si>
  <si>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</si>
  <si>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</si>
  <si>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</si>
  <si>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</si>
  <si>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</si>
  <si>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</si>
  <si>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</si>
  <si>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</si>
  <si>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</si>
  <si>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</si>
  <si>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</si>
  <si>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</si>
  <si>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</si>
  <si>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</si>
  <si>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</si>
  <si>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</si>
  <si>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</si>
  <si>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</si>
  <si>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</si>
  <si>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</si>
  <si>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</si>
  <si>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</si>
  <si>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</si>
  <si>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</si>
  <si>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</si>
  <si>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</si>
  <si>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</si>
  <si>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</si>
  <si>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</si>
  <si>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</si>
  <si>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</si>
  <si>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</si>
  <si>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</si>
  <si>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</si>
  <si>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</si>
  <si>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</si>
  <si>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</si>
  <si>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</si>
  <si>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</si>
  <si>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</si>
  <si>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</si>
  <si>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</si>
  <si>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</si>
  <si>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</si>
  <si>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</si>
  <si>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</si>
  <si>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</si>
  <si>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</si>
  <si>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</si>
  <si>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</si>
  <si>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</si>
  <si>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</si>
  <si>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</si>
  <si>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</si>
  <si>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</si>
  <si>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</si>
  <si>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</si>
  <si>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</si>
  <si>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</si>
  <si>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</si>
  <si>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</si>
  <si>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</si>
  <si>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</si>
  <si>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</si>
  <si>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</si>
  <si>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</si>
  <si>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</si>
  <si>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</si>
  <si>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</si>
  <si>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</si>
  <si>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</si>
  <si>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</si>
  <si>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</si>
  <si>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</si>
  <si>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</si>
  <si>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</si>
  <si>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</si>
  <si>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</si>
  <si>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</si>
  <si>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</si>
  <si>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</si>
  <si>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</si>
  <si>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</si>
  <si>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</si>
  <si>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</si>
  <si>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</si>
  <si>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</si>
  <si>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</si>
  <si>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</si>
  <si>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</si>
  <si>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</si>
  <si>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</si>
  <si>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</si>
  <si>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</si>
  <si>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</si>
  <si>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</si>
  <si>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</si>
  <si>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</si>
  <si>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</si>
  <si>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</si>
  <si>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</si>
  <si>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</si>
  <si>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</si>
  <si>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</si>
  <si>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</si>
  <si>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</si>
  <si>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</si>
  <si>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</si>
  <si>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</si>
  <si>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</si>
  <si>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</si>
  <si>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</si>
  <si>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</si>
  <si>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</si>
  <si>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</si>
  <si>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</si>
  <si>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</si>
  <si>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</si>
  <si>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</si>
  <si>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</si>
  <si>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</si>
  <si>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</si>
  <si>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</si>
  <si>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</si>
  <si>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</si>
  <si>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</si>
  <si>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</si>
  <si>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</si>
  <si>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</si>
  <si>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</si>
  <si>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</si>
  <si>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</si>
  <si>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</si>
  <si>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</si>
  <si>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</si>
  <si>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</si>
  <si>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</si>
  <si>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</si>
  <si>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</si>
  <si>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</si>
  <si>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</si>
  <si>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</si>
  <si>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</si>
  <si>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</si>
  <si>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</si>
  <si>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</si>
  <si>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</si>
  <si>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</si>
  <si>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</si>
  <si>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</si>
  <si>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</si>
  <si>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</si>
  <si>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</si>
  <si>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</si>
  <si>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</si>
  <si>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</si>
  <si>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</si>
  <si>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</si>
  <si>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</si>
  <si>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</si>
  <si>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</si>
  <si>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</si>
  <si>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</si>
  <si>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</si>
  <si>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</si>
  <si>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</si>
  <si>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</si>
  <si>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</si>
  <si>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</si>
  <si>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</si>
  <si>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</si>
  <si>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</si>
  <si>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</si>
  <si>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υπερβάλλον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</si>
  <si>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</si>
  <si>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</si>
  <si>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</si>
  <si>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</si>
  <si>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</si>
  <si>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</si>
  <si>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</si>
  <si>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</si>
  <si>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</si>
  <si>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</si>
  <si>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</si>
  <si>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</si>
  <si>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</si>
  <si>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</si>
  <si>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</si>
  <si>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</si>
  <si>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</si>
  <si>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</si>
  <si>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δικαιώματα επί μεταγραφής = 6</t>
  </si>
  <si>
    <t>71ι</t>
  </si>
  <si>
    <t>**71ι** = δήμος = δόμησης ΟΡΟΙ</t>
  </si>
  <si>
    <t>219-119 = θυγατέρα</t>
  </si>
  <si>
    <t>219-119 = μήτηρ</t>
  </si>
  <si>
    <t>3+2</t>
  </si>
  <si>
    <t>φ5</t>
  </si>
  <si>
    <t>1 σε 1</t>
  </si>
  <si>
    <t>219-119 = υιός</t>
  </si>
  <si>
    <t>κληρ</t>
  </si>
  <si>
    <t>γονικη</t>
  </si>
  <si>
    <t>8 &amp; 8α1-2</t>
  </si>
  <si>
    <t>8β1-8β2</t>
  </si>
  <si>
    <t>8γ1-8γ2</t>
  </si>
  <si>
    <t>*13α*</t>
  </si>
  <si>
    <t>*13β*</t>
  </si>
  <si>
    <t>73β = τοπογραφική</t>
  </si>
  <si>
    <t>73β</t>
  </si>
  <si>
    <t>72ε = ΑΦΜ</t>
  </si>
  <si>
    <t>αν ΌΧΙ σε καθεστώς ΤΟΓΚΑΣ</t>
  </si>
  <si>
    <t>14ο</t>
  </si>
  <si>
    <t>13ο</t>
  </si>
  <si>
    <t>;;;???</t>
  </si>
  <si>
    <t>γονική [1/2 αγροτεμάχιο ;;;??? Πρίνος -'';;;???'' 466μ2</t>
  </si>
  <si>
    <t>αγορπαωλησία [αγροτεμάχιο ;;;??? Πρίνος -'';;;???'' 2.000μ2 τίμημα = 10.000 Δ.Ο.Υ. =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</si>
</sst>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608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0" fontId="7" fillId="0" borderId="0" xfId="0" applyFont="1" applyAlignment="1">
      <alignment horizontal="center" wrapText="1"/>
    </xf>
    <xf numFmtId="43" fontId="41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7" fillId="7" borderId="0" xfId="1" applyFont="1" applyFill="1"/>
    <xf numFmtId="0" fontId="7" fillId="0" borderId="0" xfId="0" applyFont="1" applyFill="1" applyAlignment="1">
      <alignment horizontal="center" wrapText="1"/>
    </xf>
    <xf numFmtId="43" fontId="40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0" fontId="20" fillId="0" borderId="15" xfId="0" applyFont="1" applyBorder="1"/>
    <xf numFmtId="164" fontId="41" fillId="0" borderId="0" xfId="1" applyNumberFormat="1" applyFont="1" applyAlignment="1"/>
    <xf numFmtId="0" fontId="18" fillId="5" borderId="0" xfId="0" applyFont="1" applyFill="1" applyAlignment="1"/>
    <xf numFmtId="164" fontId="33" fillId="6" borderId="0" xfId="1" applyNumberFormat="1" applyFont="1" applyFill="1"/>
    <xf numFmtId="164" fontId="41" fillId="0" borderId="0" xfId="1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19" fillId="10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3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" fillId="0" borderId="0" xfId="1" applyFont="1" applyAlignment="1">
      <alignment wrapText="1"/>
    </xf>
    <xf numFmtId="43" fontId="2" fillId="0" borderId="0" xfId="1" applyFont="1"/>
    <xf numFmtId="43" fontId="28" fillId="2" borderId="22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43" fontId="39" fillId="0" borderId="1" xfId="1" applyFont="1" applyFill="1" applyBorder="1" applyAlignment="1">
      <alignment horizontal="center" vertical="center"/>
    </xf>
    <xf numFmtId="164" fontId="8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35" fillId="2" borderId="1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0" borderId="14" xfId="1" applyFont="1" applyFill="1" applyBorder="1"/>
    <xf numFmtId="43" fontId="34" fillId="0" borderId="14" xfId="1" applyFont="1" applyFill="1" applyBorder="1"/>
    <xf numFmtId="164" fontId="19" fillId="0" borderId="14" xfId="1" applyNumberFormat="1" applyFont="1" applyBorder="1"/>
    <xf numFmtId="164" fontId="41" fillId="0" borderId="14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43" fontId="17" fillId="0" borderId="1" xfId="1" applyFont="1" applyFill="1" applyBorder="1" applyAlignment="1">
      <alignment horizontal="left"/>
    </xf>
    <xf numFmtId="0" fontId="19" fillId="0" borderId="19" xfId="0" applyFont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vertical="center" wrapText="1"/>
    </xf>
    <xf numFmtId="43" fontId="20" fillId="0" borderId="19" xfId="1" applyFont="1" applyFill="1" applyBorder="1" applyAlignment="1">
      <alignment vertical="center" wrapText="1"/>
    </xf>
    <xf numFmtId="0" fontId="19" fillId="0" borderId="15" xfId="0" applyFont="1" applyFill="1" applyBorder="1" applyAlignment="1">
      <alignment wrapText="1"/>
    </xf>
    <xf numFmtId="0" fontId="19" fillId="3" borderId="15" xfId="0" applyFont="1" applyFill="1" applyBorder="1" applyAlignment="1">
      <alignment wrapText="1"/>
    </xf>
    <xf numFmtId="0" fontId="19" fillId="7" borderId="15" xfId="0" applyFont="1" applyFill="1" applyBorder="1" applyAlignment="1">
      <alignment wrapText="1"/>
    </xf>
    <xf numFmtId="0" fontId="19" fillId="3" borderId="32" xfId="0" applyFont="1" applyFill="1" applyBorder="1" applyAlignment="1">
      <alignment wrapText="1"/>
    </xf>
    <xf numFmtId="43" fontId="18" fillId="0" borderId="14" xfId="1" applyFont="1" applyFill="1" applyBorder="1" applyAlignment="1"/>
    <xf numFmtId="164" fontId="23" fillId="0" borderId="0" xfId="1" applyNumberFormat="1" applyFont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43" fontId="35" fillId="0" borderId="16" xfId="1" applyFont="1" applyFill="1" applyBorder="1" applyAlignment="1">
      <alignment horizontal="center" vertical="center"/>
    </xf>
    <xf numFmtId="164" fontId="11" fillId="0" borderId="4" xfId="1" applyNumberFormat="1" applyFont="1" applyFill="1" applyBorder="1"/>
    <xf numFmtId="43" fontId="16" fillId="0" borderId="4" xfId="1" applyFont="1" applyFill="1" applyBorder="1" applyAlignment="1">
      <alignment horizontal="right" vertical="center"/>
    </xf>
    <xf numFmtId="0" fontId="4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0" fontId="4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20" fillId="0" borderId="0" xfId="0" applyFont="1" applyFill="1" applyBorder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164" fontId="41" fillId="0" borderId="9" xfId="1" applyNumberFormat="1" applyFont="1" applyFill="1" applyBorder="1"/>
    <xf numFmtId="14" fontId="20" fillId="0" borderId="1" xfId="1" applyNumberFormat="1" applyFont="1" applyFill="1" applyBorder="1" applyAlignment="1">
      <alignment wrapText="1"/>
    </xf>
    <xf numFmtId="43" fontId="43" fillId="0" borderId="0" xfId="1" applyFont="1" applyFill="1"/>
    <xf numFmtId="43" fontId="32" fillId="0" borderId="0" xfId="1" applyFont="1"/>
    <xf numFmtId="43" fontId="32" fillId="7" borderId="0" xfId="1" applyFont="1" applyFill="1"/>
    <xf numFmtId="43" fontId="16" fillId="0" borderId="6" xfId="1" applyFont="1" applyFill="1" applyBorder="1" applyAlignment="1">
      <alignment horizontal="right" vertical="center"/>
    </xf>
    <xf numFmtId="0" fontId="40" fillId="0" borderId="6" xfId="0" applyFont="1" applyFill="1" applyBorder="1" applyAlignment="1">
      <alignment horizontal="center" wrapText="1"/>
    </xf>
    <xf numFmtId="43" fontId="40" fillId="0" borderId="6" xfId="1" applyFont="1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wrapText="1"/>
    </xf>
    <xf numFmtId="0" fontId="22" fillId="0" borderId="9" xfId="1" applyNumberFormat="1" applyFont="1" applyFill="1" applyBorder="1" applyAlignment="1">
      <alignment horizontal="left" vertical="center"/>
    </xf>
    <xf numFmtId="43" fontId="20" fillId="0" borderId="9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9" borderId="14" xfId="1" applyFont="1" applyFill="1" applyBorder="1"/>
    <xf numFmtId="43" fontId="19" fillId="0" borderId="19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wrapText="1"/>
    </xf>
    <xf numFmtId="0" fontId="20" fillId="3" borderId="0" xfId="0" applyFont="1" applyFill="1"/>
    <xf numFmtId="0" fontId="1" fillId="0" borderId="0" xfId="0" applyFont="1"/>
    <xf numFmtId="43" fontId="41" fillId="0" borderId="1" xfId="1" applyFont="1" applyFill="1" applyBorder="1"/>
    <xf numFmtId="43" fontId="34" fillId="0" borderId="1" xfId="1" applyFont="1" applyFill="1" applyBorder="1"/>
    <xf numFmtId="43" fontId="41" fillId="2" borderId="0" xfId="1" applyFont="1" applyFill="1"/>
    <xf numFmtId="43" fontId="22" fillId="0" borderId="1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horizontal="right" vertical="center"/>
    </xf>
    <xf numFmtId="0" fontId="20" fillId="6" borderId="15" xfId="0" applyFont="1" applyFill="1" applyBorder="1" applyAlignment="1">
      <alignment wrapText="1"/>
    </xf>
    <xf numFmtId="164" fontId="33" fillId="0" borderId="14" xfId="1" applyNumberFormat="1" applyFont="1" applyFill="1" applyBorder="1" applyAlignment="1">
      <alignment horizontal="center"/>
    </xf>
    <xf numFmtId="0" fontId="17" fillId="0" borderId="0" xfId="0" applyFont="1" applyAlignment="1">
      <alignment horizontal="right"/>
    </xf>
    <xf numFmtId="43" fontId="25" fillId="0" borderId="19" xfId="1" applyFont="1" applyFill="1" applyBorder="1" applyAlignment="1">
      <alignment horizontal="center" vertical="center" wrapText="1"/>
    </xf>
    <xf numFmtId="0" fontId="44" fillId="0" borderId="0" xfId="0" applyFont="1"/>
    <xf numFmtId="43" fontId="27" fillId="0" borderId="14" xfId="1" applyFont="1" applyFill="1" applyBorder="1" applyAlignment="1"/>
    <xf numFmtId="43" fontId="37" fillId="0" borderId="14" xfId="1" applyFont="1" applyFill="1" applyBorder="1" applyAlignment="1"/>
    <xf numFmtId="0" fontId="11" fillId="0" borderId="9" xfId="0" applyFont="1" applyFill="1" applyBorder="1" applyAlignment="1">
      <alignment horizontal="center" wrapText="1"/>
    </xf>
    <xf numFmtId="43" fontId="19" fillId="0" borderId="24" xfId="1" applyFont="1" applyFill="1" applyBorder="1" applyAlignment="1">
      <alignment horizontal="right"/>
    </xf>
    <xf numFmtId="43" fontId="19" fillId="10" borderId="24" xfId="1" applyFont="1" applyFill="1" applyBorder="1" applyAlignment="1">
      <alignment horizontal="right"/>
    </xf>
    <xf numFmtId="43" fontId="19" fillId="0" borderId="24" xfId="1" applyFont="1" applyFill="1" applyBorder="1" applyAlignment="1">
      <alignment horizontal="center" wrapText="1"/>
    </xf>
    <xf numFmtId="43" fontId="36" fillId="0" borderId="14" xfId="1" applyFont="1" applyFill="1" applyBorder="1" applyAlignment="1"/>
    <xf numFmtId="164" fontId="8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164" fontId="18" fillId="0" borderId="14" xfId="1" applyNumberFormat="1" applyFont="1" applyFill="1" applyBorder="1" applyAlignment="1"/>
    <xf numFmtId="164" fontId="20" fillId="0" borderId="0" xfId="0" applyNumberFormat="1" applyFont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18" fillId="2" borderId="14" xfId="1" applyFont="1" applyFill="1" applyBorder="1" applyAlignment="1"/>
    <xf numFmtId="164" fontId="18" fillId="0" borderId="14" xfId="1" applyNumberFormat="1" applyFont="1" applyBorder="1"/>
    <xf numFmtId="43" fontId="18" fillId="0" borderId="14" xfId="1" applyFont="1" applyBorder="1"/>
    <xf numFmtId="43" fontId="18" fillId="0" borderId="14" xfId="1" applyFont="1" applyFill="1" applyBorder="1"/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164" fontId="41" fillId="0" borderId="9" xfId="1" applyNumberFormat="1" applyFont="1" applyFill="1" applyBorder="1" applyAlignment="1">
      <alignment horizontal="center" vertical="center" wrapText="1"/>
    </xf>
    <xf numFmtId="164" fontId="17" fillId="2" borderId="1" xfId="1" applyNumberFormat="1" applyFont="1" applyFill="1" applyBorder="1"/>
    <xf numFmtId="14" fontId="17" fillId="0" borderId="1" xfId="1" applyNumberFormat="1" applyFont="1" applyFill="1" applyBorder="1"/>
    <xf numFmtId="0" fontId="16" fillId="0" borderId="4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35" fillId="0" borderId="16" xfId="1" applyNumberFormat="1" applyFont="1" applyFill="1" applyBorder="1" applyAlignment="1">
      <alignment horizontal="left" vertical="center"/>
    </xf>
    <xf numFmtId="43" fontId="20" fillId="6" borderId="0" xfId="1" applyFont="1" applyFill="1"/>
    <xf numFmtId="164" fontId="16" fillId="0" borderId="34" xfId="1" applyNumberFormat="1" applyFont="1" applyFill="1" applyBorder="1" applyAlignment="1">
      <alignment horizontal="center" vertical="center"/>
    </xf>
    <xf numFmtId="164" fontId="40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35" fillId="0" borderId="34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43" fontId="35" fillId="0" borderId="1" xfId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43" fontId="20" fillId="0" borderId="0" xfId="1" applyFont="1" applyAlignment="1">
      <alignment horizontal="center"/>
    </xf>
    <xf numFmtId="43" fontId="20" fillId="0" borderId="0" xfId="1" applyFont="1" applyAlignment="1"/>
    <xf numFmtId="43" fontId="40" fillId="0" borderId="1" xfId="1" applyFont="1" applyFill="1" applyBorder="1" applyAlignment="1">
      <alignment horizontal="center" wrapText="1"/>
    </xf>
    <xf numFmtId="164" fontId="35" fillId="0" borderId="6" xfId="1" applyNumberFormat="1" applyFont="1" applyFill="1" applyBorder="1" applyAlignment="1">
      <alignment horizontal="center" vertical="center"/>
    </xf>
    <xf numFmtId="164" fontId="22" fillId="0" borderId="2" xfId="1" applyNumberFormat="1" applyFont="1" applyFill="1" applyBorder="1" applyAlignment="1">
      <alignment horizontal="center" vertical="center"/>
    </xf>
    <xf numFmtId="43" fontId="20" fillId="4" borderId="1" xfId="1" applyFont="1" applyFill="1" applyBorder="1"/>
    <xf numFmtId="164" fontId="20" fillId="0" borderId="0" xfId="1" applyNumberFormat="1" applyFont="1" applyAlignment="1">
      <alignment horizontal="right"/>
    </xf>
    <xf numFmtId="0" fontId="20" fillId="0" borderId="1" xfId="1" applyNumberFormat="1" applyFont="1" applyFill="1" applyBorder="1" applyAlignment="1">
      <alignment horizontal="left" wrapText="1"/>
    </xf>
    <xf numFmtId="43" fontId="20" fillId="0" borderId="0" xfId="0" applyNumberFormat="1" applyFont="1"/>
    <xf numFmtId="43" fontId="17" fillId="10" borderId="1" xfId="1" applyFont="1" applyFill="1" applyBorder="1" applyAlignment="1">
      <alignment horizontal="center" wrapText="1"/>
    </xf>
    <xf numFmtId="43" fontId="18" fillId="10" borderId="14" xfId="1" applyFont="1" applyFill="1" applyBorder="1" applyAlignment="1"/>
    <xf numFmtId="164" fontId="20" fillId="0" borderId="1" xfId="1" applyNumberFormat="1" applyFont="1" applyFill="1" applyBorder="1" applyAlignment="1">
      <alignment wrapText="1"/>
    </xf>
    <xf numFmtId="0" fontId="35" fillId="0" borderId="6" xfId="1" applyNumberFormat="1" applyFont="1" applyFill="1" applyBorder="1" applyAlignment="1">
      <alignment horizontal="left" vertical="center"/>
    </xf>
    <xf numFmtId="164" fontId="38" fillId="0" borderId="2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/>
    <xf numFmtId="43" fontId="34" fillId="4" borderId="1" xfId="1" applyFont="1" applyFill="1" applyBorder="1"/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43" fontId="20" fillId="10" borderId="1" xfId="1" applyFont="1" applyFill="1" applyBorder="1"/>
    <xf numFmtId="164" fontId="20" fillId="10" borderId="1" xfId="1" applyNumberFormat="1" applyFont="1" applyFill="1" applyBorder="1"/>
    <xf numFmtId="43" fontId="19" fillId="10" borderId="14" xfId="1" applyFont="1" applyFill="1" applyBorder="1"/>
    <xf numFmtId="164" fontId="19" fillId="10" borderId="14" xfId="1" applyNumberFormat="1" applyFont="1" applyFill="1" applyBorder="1"/>
    <xf numFmtId="164" fontId="19" fillId="0" borderId="1" xfId="1" applyNumberFormat="1" applyFont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5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8" fillId="7" borderId="32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6" borderId="26" xfId="0" applyFont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6" fillId="7" borderId="0" xfId="1" applyFont="1" applyFill="1" applyAlignment="1">
      <alignment horizontal="center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7" borderId="22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25" wrapText="1"/>
    </xf>
    <xf numFmtId="14" fontId="28" fillId="7" borderId="10" xfId="0" applyNumberFormat="1" applyFont="1" applyFill="1" applyBorder="1" applyAlignment="1">
      <alignment horizontal="center" textRotation="25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6"/>
  <sheetViews>
    <sheetView tabSelected="1"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2.425781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9.4257812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387" t="s">
        <v>1</v>
      </c>
      <c r="B1" s="389" t="s">
        <v>2</v>
      </c>
      <c r="C1" s="391" t="s">
        <v>0</v>
      </c>
      <c r="D1" s="393" t="s">
        <v>63</v>
      </c>
      <c r="E1" s="395" t="s">
        <v>85</v>
      </c>
      <c r="F1" s="396"/>
      <c r="G1" s="396"/>
      <c r="H1" s="396"/>
      <c r="I1" s="396"/>
      <c r="J1" s="396"/>
      <c r="K1" s="396"/>
      <c r="L1" s="381" t="s">
        <v>393</v>
      </c>
      <c r="M1" s="381"/>
      <c r="N1" s="379" t="s">
        <v>64</v>
      </c>
      <c r="O1" s="380"/>
      <c r="P1" s="382" t="s">
        <v>29</v>
      </c>
      <c r="Q1" s="383"/>
      <c r="R1" s="383"/>
      <c r="S1" s="383"/>
      <c r="T1" s="383"/>
      <c r="U1" s="383"/>
      <c r="V1" s="383"/>
      <c r="W1" s="383"/>
      <c r="X1" s="383"/>
      <c r="Y1" s="384"/>
    </row>
    <row r="2" spans="1:25">
      <c r="A2" s="388"/>
      <c r="B2" s="390"/>
      <c r="C2" s="392"/>
      <c r="D2" s="394"/>
      <c r="E2" s="305" t="s">
        <v>94</v>
      </c>
      <c r="F2" s="305" t="s">
        <v>3</v>
      </c>
      <c r="G2" s="305" t="s">
        <v>141</v>
      </c>
      <c r="H2" s="305" t="s">
        <v>95</v>
      </c>
      <c r="I2" s="305" t="s">
        <v>96</v>
      </c>
      <c r="J2" s="305" t="s">
        <v>97</v>
      </c>
      <c r="K2" s="306" t="s">
        <v>139</v>
      </c>
      <c r="L2" s="304" t="s">
        <v>23</v>
      </c>
      <c r="M2" s="307" t="s">
        <v>70</v>
      </c>
      <c r="N2" s="267" t="s">
        <v>23</v>
      </c>
      <c r="O2" s="308" t="s">
        <v>140</v>
      </c>
      <c r="P2" s="309">
        <v>1</v>
      </c>
      <c r="Q2" s="309" t="s">
        <v>219</v>
      </c>
      <c r="R2" s="309" t="s">
        <v>220</v>
      </c>
      <c r="S2" s="309" t="s">
        <v>221</v>
      </c>
      <c r="T2" s="309" t="s">
        <v>222</v>
      </c>
      <c r="U2" s="309" t="s">
        <v>304</v>
      </c>
      <c r="V2" s="309" t="s">
        <v>305</v>
      </c>
      <c r="W2" s="309"/>
      <c r="X2" s="309"/>
      <c r="Y2" s="317"/>
    </row>
    <row r="3" spans="1:25" s="4" customFormat="1">
      <c r="A3" s="342" t="s">
        <v>456</v>
      </c>
      <c r="B3" s="343">
        <v>43525</v>
      </c>
      <c r="C3" s="180" t="s">
        <v>458</v>
      </c>
      <c r="D3" s="219">
        <v>1107.22</v>
      </c>
      <c r="E3" s="220">
        <f>'2-δικαιώμ'!G3</f>
        <v>28.857759999999999</v>
      </c>
      <c r="F3" s="220">
        <f>'3-φύλλα2α'!F3</f>
        <v>20</v>
      </c>
      <c r="G3" s="220">
        <f>'4-πολλυπρ'!P3</f>
        <v>0</v>
      </c>
      <c r="H3" s="219">
        <f>'5-αντίγρ'!H3</f>
        <v>20</v>
      </c>
      <c r="I3" s="219">
        <f>'6-μεταγρ'!J3</f>
        <v>48</v>
      </c>
      <c r="J3" s="219">
        <f>'7-προςΔΟΥ'!E3</f>
        <v>20</v>
      </c>
      <c r="K3" s="219"/>
      <c r="L3" s="220">
        <f t="shared" ref="L3:L4" si="0">E3+F3+G3+H3+I3+J3+K3</f>
        <v>136.85775999999998</v>
      </c>
      <c r="M3" s="220">
        <v>85.39</v>
      </c>
      <c r="N3" s="239">
        <f>M3-'10-φπα'!D3</f>
        <v>68.86</v>
      </c>
      <c r="O3" s="239">
        <f t="shared" ref="O3:O4" si="1">L3-N3</f>
        <v>67.997759999999985</v>
      </c>
      <c r="P3" s="312"/>
      <c r="Q3" s="223"/>
      <c r="R3" s="223"/>
      <c r="S3" s="223"/>
      <c r="T3" s="223"/>
      <c r="U3" s="223"/>
      <c r="V3" s="223"/>
      <c r="W3" s="223"/>
      <c r="X3" s="64"/>
      <c r="Y3" s="64"/>
    </row>
    <row r="4" spans="1:25" s="4" customFormat="1">
      <c r="A4" s="342" t="s">
        <v>455</v>
      </c>
      <c r="B4" s="343">
        <v>43745</v>
      </c>
      <c r="C4" s="180" t="s">
        <v>459</v>
      </c>
      <c r="D4" s="219">
        <v>10560</v>
      </c>
      <c r="E4" s="220">
        <f>'2-δικαιώμ'!G4</f>
        <v>104.48</v>
      </c>
      <c r="F4" s="220">
        <f>'3-φύλλα2α'!F4</f>
        <v>20</v>
      </c>
      <c r="G4" s="220">
        <f>'4-πολλυπρ'!P4</f>
        <v>0</v>
      </c>
      <c r="H4" s="219">
        <f>'5-αντίγρ'!H4</f>
        <v>20</v>
      </c>
      <c r="I4" s="219">
        <f>'6-μεταγρ'!J4</f>
        <v>48</v>
      </c>
      <c r="J4" s="219">
        <f>'7-προςΔΟΥ'!E4</f>
        <v>20</v>
      </c>
      <c r="K4" s="219"/>
      <c r="L4" s="220">
        <f t="shared" si="0"/>
        <v>212.48000000000002</v>
      </c>
      <c r="M4" s="220">
        <v>179.16</v>
      </c>
      <c r="N4" s="239">
        <f>M4-'10-φπα'!D4</f>
        <v>144.47999999999999</v>
      </c>
      <c r="O4" s="239">
        <f t="shared" si="1"/>
        <v>68.000000000000028</v>
      </c>
      <c r="P4" s="182"/>
      <c r="Q4" s="223"/>
      <c r="R4" s="223"/>
      <c r="S4" s="223"/>
      <c r="T4" s="223"/>
      <c r="U4" s="223"/>
      <c r="V4" s="223"/>
      <c r="W4" s="223"/>
      <c r="X4" s="64"/>
      <c r="Y4" s="64"/>
    </row>
    <row r="5" spans="1:25">
      <c r="A5" s="385" t="s">
        <v>47</v>
      </c>
      <c r="B5" s="386"/>
      <c r="C5" s="386"/>
      <c r="D5" s="386"/>
      <c r="E5" s="273">
        <f t="shared" ref="E5:O5" si="2">SUM(E3:E4)</f>
        <v>133.33776</v>
      </c>
      <c r="F5" s="273">
        <f t="shared" si="2"/>
        <v>40</v>
      </c>
      <c r="G5" s="273">
        <f t="shared" si="2"/>
        <v>0</v>
      </c>
      <c r="H5" s="273">
        <f t="shared" si="2"/>
        <v>40</v>
      </c>
      <c r="I5" s="273">
        <f t="shared" si="2"/>
        <v>96</v>
      </c>
      <c r="J5" s="273">
        <f t="shared" si="2"/>
        <v>40</v>
      </c>
      <c r="K5" s="273">
        <f t="shared" si="2"/>
        <v>0</v>
      </c>
      <c r="L5" s="273">
        <f t="shared" si="2"/>
        <v>349.33776</v>
      </c>
      <c r="M5" s="273">
        <f t="shared" si="2"/>
        <v>264.55</v>
      </c>
      <c r="N5" s="273">
        <f t="shared" si="2"/>
        <v>213.33999999999997</v>
      </c>
      <c r="O5" s="273">
        <f t="shared" si="2"/>
        <v>135.99776000000003</v>
      </c>
    </row>
    <row r="7" spans="1:25">
      <c r="C7" s="321"/>
      <c r="P7" s="160" t="s">
        <v>100</v>
      </c>
      <c r="Q7" s="106"/>
      <c r="R7" s="106"/>
      <c r="S7" s="106"/>
      <c r="T7" s="114"/>
      <c r="U7" s="114"/>
      <c r="V7" s="114"/>
      <c r="X7" s="106"/>
      <c r="Y7" s="106"/>
    </row>
    <row r="8" spans="1:25">
      <c r="C8" s="321"/>
      <c r="K8" s="162" t="s">
        <v>384</v>
      </c>
      <c r="L8" s="7"/>
      <c r="M8" s="7"/>
      <c r="P8" s="7"/>
      <c r="Q8" s="97" t="s">
        <v>300</v>
      </c>
      <c r="R8" s="97"/>
      <c r="S8" s="97"/>
      <c r="T8" s="108"/>
      <c r="U8" s="114"/>
      <c r="V8" s="114"/>
      <c r="X8" s="107"/>
      <c r="Y8" s="97"/>
    </row>
    <row r="9" spans="1:25">
      <c r="C9" s="321"/>
      <c r="K9" s="129" t="s">
        <v>223</v>
      </c>
      <c r="L9" s="99"/>
      <c r="M9" s="99"/>
      <c r="P9" s="7"/>
      <c r="Q9" s="97"/>
      <c r="R9" s="97" t="s">
        <v>136</v>
      </c>
      <c r="S9" s="97"/>
      <c r="T9" s="114"/>
      <c r="U9" s="114"/>
      <c r="V9" s="114"/>
      <c r="X9" s="97"/>
    </row>
    <row r="10" spans="1:25">
      <c r="K10" s="161" t="s">
        <v>224</v>
      </c>
      <c r="P10" s="7"/>
      <c r="S10" s="97" t="s">
        <v>299</v>
      </c>
      <c r="T10" s="80"/>
      <c r="U10" s="80"/>
      <c r="V10" s="80"/>
    </row>
    <row r="11" spans="1:25">
      <c r="C11" s="7">
        <v>0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97" t="s">
        <v>301</v>
      </c>
      <c r="U11" s="114"/>
      <c r="V11" s="114"/>
    </row>
    <row r="12" spans="1:25">
      <c r="P12" s="7"/>
      <c r="T12" s="80"/>
      <c r="U12" s="114" t="s">
        <v>302</v>
      </c>
      <c r="V12" s="114"/>
    </row>
    <row r="13" spans="1:25">
      <c r="P13" s="7"/>
      <c r="T13" s="80"/>
      <c r="U13" s="80"/>
      <c r="V13" s="114" t="s">
        <v>303</v>
      </c>
    </row>
    <row r="14" spans="1:25">
      <c r="P14" s="7"/>
      <c r="T14" s="80"/>
      <c r="U14" s="80"/>
      <c r="V14" s="80"/>
    </row>
    <row r="15" spans="1:25">
      <c r="F15" s="140"/>
      <c r="P15" s="7"/>
      <c r="S15" s="97"/>
      <c r="T15" s="80"/>
      <c r="U15" s="80"/>
      <c r="V15" s="80"/>
    </row>
    <row r="16" spans="1:25">
      <c r="E16" s="274" t="s">
        <v>456</v>
      </c>
      <c r="F16" s="3">
        <v>68.86</v>
      </c>
      <c r="G16" s="347"/>
      <c r="H16" s="1" t="s">
        <v>293</v>
      </c>
      <c r="I16" s="1" t="s">
        <v>440</v>
      </c>
      <c r="P16" s="7"/>
      <c r="T16" s="97"/>
      <c r="U16" s="114"/>
      <c r="V16" s="114"/>
    </row>
    <row r="17" spans="5:23">
      <c r="F17" s="3"/>
      <c r="G17" s="3">
        <v>16.53</v>
      </c>
      <c r="H17" s="3" t="s">
        <v>62</v>
      </c>
      <c r="P17" s="7"/>
      <c r="T17" s="80"/>
      <c r="U17" s="114"/>
      <c r="V17" s="114"/>
    </row>
    <row r="18" spans="5:23">
      <c r="F18" s="3"/>
      <c r="G18" s="3"/>
      <c r="P18" s="7"/>
      <c r="T18" s="80"/>
      <c r="U18" s="80"/>
      <c r="V18" s="114"/>
    </row>
    <row r="19" spans="5:23">
      <c r="F19" s="3"/>
      <c r="G19" s="3"/>
      <c r="P19" s="7"/>
      <c r="T19" s="80"/>
      <c r="U19" s="80"/>
      <c r="V19" s="80"/>
    </row>
    <row r="20" spans="5:23">
      <c r="E20" s="274" t="s">
        <v>455</v>
      </c>
      <c r="F20" s="3">
        <v>144.47999999999999</v>
      </c>
      <c r="G20" s="347"/>
      <c r="H20" s="1" t="s">
        <v>293</v>
      </c>
      <c r="I20" s="1" t="s">
        <v>440</v>
      </c>
      <c r="U20" s="114"/>
      <c r="V20" s="114"/>
      <c r="W20" s="114"/>
    </row>
    <row r="21" spans="5:23">
      <c r="F21" s="3"/>
      <c r="G21" s="3">
        <v>34.68</v>
      </c>
      <c r="H21" s="3" t="s">
        <v>62</v>
      </c>
      <c r="U21" s="80"/>
      <c r="V21" s="114"/>
      <c r="W21" s="114"/>
    </row>
    <row r="22" spans="5:23">
      <c r="F22" s="3"/>
      <c r="G22" s="3"/>
      <c r="U22" s="80"/>
      <c r="V22" s="80"/>
      <c r="W22" s="80"/>
    </row>
    <row r="23" spans="5:23">
      <c r="F23" s="3"/>
      <c r="G23" s="3"/>
      <c r="U23" s="80"/>
      <c r="V23" s="80"/>
      <c r="W23" s="80"/>
    </row>
    <row r="24" spans="5:23">
      <c r="F24" s="3"/>
      <c r="G24" s="3"/>
    </row>
    <row r="25" spans="5:23">
      <c r="F25" s="3"/>
      <c r="G25" s="3"/>
    </row>
    <row r="26" spans="5:23">
      <c r="F26" s="3"/>
      <c r="G26" s="3"/>
    </row>
    <row r="27" spans="5:23">
      <c r="F27" s="3"/>
      <c r="G27" s="3"/>
    </row>
    <row r="28" spans="5:23">
      <c r="F28" s="3"/>
      <c r="G28" s="3"/>
    </row>
    <row r="29" spans="5:23">
      <c r="G29" s="3"/>
    </row>
    <row r="30" spans="5:23">
      <c r="G30" s="3"/>
    </row>
    <row r="31" spans="5:23">
      <c r="G31" s="3"/>
    </row>
    <row r="32" spans="5:23">
      <c r="G32" s="3"/>
    </row>
    <row r="33" spans="3:7">
      <c r="G33" s="3"/>
    </row>
    <row r="36" spans="3:7">
      <c r="C36" s="97"/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4"/>
  <sheetViews>
    <sheetView workbookViewId="0">
      <pane ySplit="2" topLeftCell="A3" activePane="bottomLeft" state="frozen"/>
      <selection pane="bottomLeft" activeCell="J21" sqref="J21"/>
    </sheetView>
  </sheetViews>
  <sheetFormatPr defaultRowHeight="11.25"/>
  <cols>
    <col min="1" max="1" width="10.42578125" style="7" bestFit="1" customWidth="1"/>
    <col min="2" max="2" width="88.140625" style="80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408" t="s">
        <v>1</v>
      </c>
      <c r="B1" s="410" t="s">
        <v>0</v>
      </c>
      <c r="C1" s="445" t="s">
        <v>7</v>
      </c>
      <c r="D1" s="501" t="s">
        <v>45</v>
      </c>
      <c r="E1" s="502"/>
      <c r="F1" s="218" t="s">
        <v>315</v>
      </c>
      <c r="G1" s="499" t="s">
        <v>57</v>
      </c>
      <c r="H1" s="496" t="s">
        <v>29</v>
      </c>
      <c r="I1" s="497"/>
      <c r="J1" s="498"/>
    </row>
    <row r="2" spans="1:16" ht="34.5" customHeight="1" thickBot="1">
      <c r="A2" s="409"/>
      <c r="B2" s="411"/>
      <c r="C2" s="503"/>
      <c r="D2" s="168" t="s">
        <v>293</v>
      </c>
      <c r="E2" s="170" t="s">
        <v>92</v>
      </c>
      <c r="F2" s="169" t="s">
        <v>293</v>
      </c>
      <c r="G2" s="500"/>
      <c r="H2" s="436"/>
      <c r="I2" s="403"/>
      <c r="J2" s="404"/>
    </row>
    <row r="3" spans="1:16" s="246" customFormat="1" ht="14.25">
      <c r="A3" s="369" t="str">
        <f>'1-συμβολαια'!A3</f>
        <v>13ο</v>
      </c>
      <c r="B3" s="244" t="str">
        <f>'1-συμβολαια'!C3</f>
        <v>γονική [1/2 αγροτεμάχιο ;;;??? Πρίνος -'';;;???'' 466μ2</v>
      </c>
      <c r="C3" s="245">
        <f>'1-συμβολαια'!D3</f>
        <v>1107.22</v>
      </c>
      <c r="D3" s="313">
        <v>3</v>
      </c>
      <c r="E3" s="247">
        <v>2</v>
      </c>
      <c r="F3" s="371"/>
      <c r="G3" s="256"/>
      <c r="H3" s="223"/>
      <c r="I3" s="223"/>
      <c r="J3" s="64"/>
    </row>
    <row r="4" spans="1:16" s="246" customFormat="1" ht="14.25">
      <c r="A4" s="369" t="str">
        <f>'1-συμβολαια'!A4</f>
        <v>14ο</v>
      </c>
      <c r="B4" s="244" t="str">
        <f>'1-συμβολαια'!C4</f>
        <v>αγορπαωλησία [αγροτεμάχιο ;;;??? Πρίνος -'';;;???'' 2.000μ2 τίμημα = 10.000 Δ.Ο.Υ. =</v>
      </c>
      <c r="C4" s="370">
        <f>'1-συμβολαια'!D4</f>
        <v>10560</v>
      </c>
      <c r="D4" s="313">
        <v>3</v>
      </c>
      <c r="E4" s="247">
        <v>2</v>
      </c>
      <c r="F4" s="371"/>
      <c r="G4" s="313"/>
      <c r="H4" s="223"/>
      <c r="I4" s="223"/>
      <c r="J4" s="64"/>
    </row>
    <row r="5" spans="1:16" ht="15.75">
      <c r="A5" s="422" t="s">
        <v>56</v>
      </c>
      <c r="B5" s="423"/>
      <c r="C5" s="423"/>
      <c r="D5" s="328">
        <f>SUM(D3:D4)</f>
        <v>6</v>
      </c>
      <c r="E5" s="328">
        <f>SUM(E3:E4)</f>
        <v>4</v>
      </c>
      <c r="F5" s="328">
        <f>SUM(F3:F4)</f>
        <v>0</v>
      </c>
      <c r="G5" s="328">
        <f>SUM(G3:G4)</f>
        <v>0</v>
      </c>
    </row>
    <row r="6" spans="1:16" ht="15.75">
      <c r="H6" s="104" t="s">
        <v>105</v>
      </c>
      <c r="I6" s="116"/>
      <c r="J6" s="116"/>
      <c r="K6" s="102"/>
      <c r="L6" s="102"/>
      <c r="M6" s="102"/>
      <c r="N6" s="102"/>
      <c r="O6" s="4"/>
    </row>
    <row r="7" spans="1:16" ht="15.75">
      <c r="H7" s="172"/>
      <c r="I7" s="116" t="s">
        <v>106</v>
      </c>
      <c r="J7" s="116"/>
      <c r="K7" s="116"/>
      <c r="L7" s="116"/>
      <c r="M7" s="116"/>
      <c r="N7" s="116"/>
      <c r="O7" s="172"/>
      <c r="P7" s="171"/>
    </row>
    <row r="8" spans="1:16" ht="15.75">
      <c r="H8" s="172"/>
      <c r="I8" s="172"/>
      <c r="J8" s="173"/>
      <c r="K8" s="173"/>
      <c r="L8" s="173"/>
      <c r="M8" s="173"/>
      <c r="N8" s="173"/>
      <c r="O8" s="173"/>
      <c r="P8" s="171"/>
    </row>
    <row r="9" spans="1:16" ht="15.75">
      <c r="H9" s="172"/>
      <c r="I9" s="172"/>
      <c r="J9" s="116"/>
      <c r="K9" s="173"/>
      <c r="L9" s="173"/>
      <c r="M9" s="116"/>
      <c r="N9" s="116"/>
      <c r="O9" s="116"/>
      <c r="P9" s="171"/>
    </row>
    <row r="10" spans="1:16" ht="15.75">
      <c r="H10" s="172"/>
      <c r="I10" s="172"/>
      <c r="J10" s="173"/>
      <c r="K10" s="173"/>
      <c r="L10" s="173"/>
      <c r="M10" s="173"/>
      <c r="N10" s="173"/>
      <c r="O10" s="173"/>
      <c r="P10" s="171"/>
    </row>
    <row r="11" spans="1:16" ht="15.75">
      <c r="K11" s="105"/>
      <c r="P11" s="171"/>
    </row>
    <row r="12" spans="1:16" ht="15.75">
      <c r="B12" s="110"/>
      <c r="K12" s="105"/>
    </row>
    <row r="13" spans="1:16" ht="15.75">
      <c r="K13" s="105"/>
    </row>
    <row r="14" spans="1:16" ht="15.75">
      <c r="K14" s="105"/>
    </row>
  </sheetData>
  <mergeCells count="7">
    <mergeCell ref="H1:J2"/>
    <mergeCell ref="G1:G2"/>
    <mergeCell ref="A5:C5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12" sqref="B12"/>
    </sheetView>
  </sheetViews>
  <sheetFormatPr defaultRowHeight="15"/>
  <cols>
    <col min="1" max="1" width="11.5703125" style="89" bestFit="1" customWidth="1"/>
    <col min="2" max="2" width="93.5703125" style="90" bestFit="1" customWidth="1"/>
    <col min="3" max="3" width="14.28515625" style="91" customWidth="1"/>
    <col min="4" max="4" width="10.42578125" style="91" bestFit="1" customWidth="1"/>
    <col min="5" max="5" width="16.7109375" style="91" bestFit="1" customWidth="1"/>
    <col min="6" max="6" width="7.85546875" style="88" customWidth="1"/>
    <col min="7" max="7" width="10" style="88" customWidth="1"/>
    <col min="8" max="8" width="6.140625" style="88" bestFit="1" customWidth="1"/>
    <col min="9" max="12" width="7.140625" style="88" customWidth="1"/>
    <col min="13" max="13" width="6.28515625" style="88" customWidth="1"/>
    <col min="14" max="21" width="7.140625" style="88" customWidth="1"/>
    <col min="22" max="22" width="30.85546875" style="88" customWidth="1"/>
    <col min="23" max="220" width="9.140625" style="84"/>
    <col min="221" max="221" width="9" style="84" bestFit="1" customWidth="1"/>
    <col min="222" max="222" width="9.85546875" style="84" bestFit="1" customWidth="1"/>
    <col min="223" max="223" width="9.140625" style="84" bestFit="1" customWidth="1"/>
    <col min="224" max="224" width="16" style="84" bestFit="1" customWidth="1"/>
    <col min="225" max="225" width="9" style="84" bestFit="1" customWidth="1"/>
    <col min="226" max="226" width="7.85546875" style="84" bestFit="1" customWidth="1"/>
    <col min="227" max="227" width="11.7109375" style="84" bestFit="1" customWidth="1"/>
    <col min="228" max="228" width="14.28515625" style="84" customWidth="1"/>
    <col min="229" max="229" width="11.7109375" style="84" bestFit="1" customWidth="1"/>
    <col min="230" max="230" width="14.140625" style="84" bestFit="1" customWidth="1"/>
    <col min="231" max="231" width="16.7109375" style="84" customWidth="1"/>
    <col min="232" max="232" width="16.5703125" style="84" customWidth="1"/>
    <col min="233" max="234" width="7.85546875" style="84" bestFit="1" customWidth="1"/>
    <col min="235" max="235" width="8" style="84" bestFit="1" customWidth="1"/>
    <col min="236" max="237" width="7.85546875" style="84" bestFit="1" customWidth="1"/>
    <col min="238" max="238" width="9.7109375" style="84" customWidth="1"/>
    <col min="239" max="239" width="12.85546875" style="84" customWidth="1"/>
    <col min="240" max="476" width="9.140625" style="84"/>
    <col min="477" max="477" width="9" style="84" bestFit="1" customWidth="1"/>
    <col min="478" max="478" width="9.85546875" style="84" bestFit="1" customWidth="1"/>
    <col min="479" max="479" width="9.140625" style="84" bestFit="1" customWidth="1"/>
    <col min="480" max="480" width="16" style="84" bestFit="1" customWidth="1"/>
    <col min="481" max="481" width="9" style="84" bestFit="1" customWidth="1"/>
    <col min="482" max="482" width="7.85546875" style="84" bestFit="1" customWidth="1"/>
    <col min="483" max="483" width="11.7109375" style="84" bestFit="1" customWidth="1"/>
    <col min="484" max="484" width="14.28515625" style="84" customWidth="1"/>
    <col min="485" max="485" width="11.7109375" style="84" bestFit="1" customWidth="1"/>
    <col min="486" max="486" width="14.140625" style="84" bestFit="1" customWidth="1"/>
    <col min="487" max="487" width="16.7109375" style="84" customWidth="1"/>
    <col min="488" max="488" width="16.5703125" style="84" customWidth="1"/>
    <col min="489" max="490" width="7.85546875" style="84" bestFit="1" customWidth="1"/>
    <col min="491" max="491" width="8" style="84" bestFit="1" customWidth="1"/>
    <col min="492" max="493" width="7.85546875" style="84" bestFit="1" customWidth="1"/>
    <col min="494" max="494" width="9.7109375" style="84" customWidth="1"/>
    <col min="495" max="495" width="12.85546875" style="84" customWidth="1"/>
    <col min="496" max="732" width="9.140625" style="84"/>
    <col min="733" max="733" width="9" style="84" bestFit="1" customWidth="1"/>
    <col min="734" max="734" width="9.85546875" style="84" bestFit="1" customWidth="1"/>
    <col min="735" max="735" width="9.140625" style="84" bestFit="1" customWidth="1"/>
    <col min="736" max="736" width="16" style="84" bestFit="1" customWidth="1"/>
    <col min="737" max="737" width="9" style="84" bestFit="1" customWidth="1"/>
    <col min="738" max="738" width="7.85546875" style="84" bestFit="1" customWidth="1"/>
    <col min="739" max="739" width="11.7109375" style="84" bestFit="1" customWidth="1"/>
    <col min="740" max="740" width="14.28515625" style="84" customWidth="1"/>
    <col min="741" max="741" width="11.7109375" style="84" bestFit="1" customWidth="1"/>
    <col min="742" max="742" width="14.140625" style="84" bestFit="1" customWidth="1"/>
    <col min="743" max="743" width="16.7109375" style="84" customWidth="1"/>
    <col min="744" max="744" width="16.5703125" style="84" customWidth="1"/>
    <col min="745" max="746" width="7.85546875" style="84" bestFit="1" customWidth="1"/>
    <col min="747" max="747" width="8" style="84" bestFit="1" customWidth="1"/>
    <col min="748" max="749" width="7.85546875" style="84" bestFit="1" customWidth="1"/>
    <col min="750" max="750" width="9.7109375" style="84" customWidth="1"/>
    <col min="751" max="751" width="12.85546875" style="84" customWidth="1"/>
    <col min="752" max="988" width="9.140625" style="84"/>
    <col min="989" max="989" width="9" style="84" bestFit="1" customWidth="1"/>
    <col min="990" max="990" width="9.85546875" style="84" bestFit="1" customWidth="1"/>
    <col min="991" max="991" width="9.140625" style="84" bestFit="1" customWidth="1"/>
    <col min="992" max="992" width="16" style="84" bestFit="1" customWidth="1"/>
    <col min="993" max="993" width="9" style="84" bestFit="1" customWidth="1"/>
    <col min="994" max="994" width="7.85546875" style="84" bestFit="1" customWidth="1"/>
    <col min="995" max="995" width="11.7109375" style="84" bestFit="1" customWidth="1"/>
    <col min="996" max="996" width="14.28515625" style="84" customWidth="1"/>
    <col min="997" max="997" width="11.7109375" style="84" bestFit="1" customWidth="1"/>
    <col min="998" max="998" width="14.140625" style="84" bestFit="1" customWidth="1"/>
    <col min="999" max="999" width="16.7109375" style="84" customWidth="1"/>
    <col min="1000" max="1000" width="16.5703125" style="84" customWidth="1"/>
    <col min="1001" max="1002" width="7.85546875" style="84" bestFit="1" customWidth="1"/>
    <col min="1003" max="1003" width="8" style="84" bestFit="1" customWidth="1"/>
    <col min="1004" max="1005" width="7.85546875" style="84" bestFit="1" customWidth="1"/>
    <col min="1006" max="1006" width="9.7109375" style="84" customWidth="1"/>
    <col min="1007" max="1007" width="12.85546875" style="84" customWidth="1"/>
    <col min="1008" max="1244" width="9.140625" style="84"/>
    <col min="1245" max="1245" width="9" style="84" bestFit="1" customWidth="1"/>
    <col min="1246" max="1246" width="9.85546875" style="84" bestFit="1" customWidth="1"/>
    <col min="1247" max="1247" width="9.140625" style="84" bestFit="1" customWidth="1"/>
    <col min="1248" max="1248" width="16" style="84" bestFit="1" customWidth="1"/>
    <col min="1249" max="1249" width="9" style="84" bestFit="1" customWidth="1"/>
    <col min="1250" max="1250" width="7.85546875" style="84" bestFit="1" customWidth="1"/>
    <col min="1251" max="1251" width="11.7109375" style="84" bestFit="1" customWidth="1"/>
    <col min="1252" max="1252" width="14.28515625" style="84" customWidth="1"/>
    <col min="1253" max="1253" width="11.7109375" style="84" bestFit="1" customWidth="1"/>
    <col min="1254" max="1254" width="14.140625" style="84" bestFit="1" customWidth="1"/>
    <col min="1255" max="1255" width="16.7109375" style="84" customWidth="1"/>
    <col min="1256" max="1256" width="16.5703125" style="84" customWidth="1"/>
    <col min="1257" max="1258" width="7.85546875" style="84" bestFit="1" customWidth="1"/>
    <col min="1259" max="1259" width="8" style="84" bestFit="1" customWidth="1"/>
    <col min="1260" max="1261" width="7.85546875" style="84" bestFit="1" customWidth="1"/>
    <col min="1262" max="1262" width="9.7109375" style="84" customWidth="1"/>
    <col min="1263" max="1263" width="12.85546875" style="84" customWidth="1"/>
    <col min="1264" max="1500" width="9.140625" style="84"/>
    <col min="1501" max="1501" width="9" style="84" bestFit="1" customWidth="1"/>
    <col min="1502" max="1502" width="9.85546875" style="84" bestFit="1" customWidth="1"/>
    <col min="1503" max="1503" width="9.140625" style="84" bestFit="1" customWidth="1"/>
    <col min="1504" max="1504" width="16" style="84" bestFit="1" customWidth="1"/>
    <col min="1505" max="1505" width="9" style="84" bestFit="1" customWidth="1"/>
    <col min="1506" max="1506" width="7.85546875" style="84" bestFit="1" customWidth="1"/>
    <col min="1507" max="1507" width="11.7109375" style="84" bestFit="1" customWidth="1"/>
    <col min="1508" max="1508" width="14.28515625" style="84" customWidth="1"/>
    <col min="1509" max="1509" width="11.7109375" style="84" bestFit="1" customWidth="1"/>
    <col min="1510" max="1510" width="14.140625" style="84" bestFit="1" customWidth="1"/>
    <col min="1511" max="1511" width="16.7109375" style="84" customWidth="1"/>
    <col min="1512" max="1512" width="16.5703125" style="84" customWidth="1"/>
    <col min="1513" max="1514" width="7.85546875" style="84" bestFit="1" customWidth="1"/>
    <col min="1515" max="1515" width="8" style="84" bestFit="1" customWidth="1"/>
    <col min="1516" max="1517" width="7.85546875" style="84" bestFit="1" customWidth="1"/>
    <col min="1518" max="1518" width="9.7109375" style="84" customWidth="1"/>
    <col min="1519" max="1519" width="12.85546875" style="84" customWidth="1"/>
    <col min="1520" max="1756" width="9.140625" style="84"/>
    <col min="1757" max="1757" width="9" style="84" bestFit="1" customWidth="1"/>
    <col min="1758" max="1758" width="9.85546875" style="84" bestFit="1" customWidth="1"/>
    <col min="1759" max="1759" width="9.140625" style="84" bestFit="1" customWidth="1"/>
    <col min="1760" max="1760" width="16" style="84" bestFit="1" customWidth="1"/>
    <col min="1761" max="1761" width="9" style="84" bestFit="1" customWidth="1"/>
    <col min="1762" max="1762" width="7.85546875" style="84" bestFit="1" customWidth="1"/>
    <col min="1763" max="1763" width="11.7109375" style="84" bestFit="1" customWidth="1"/>
    <col min="1764" max="1764" width="14.28515625" style="84" customWidth="1"/>
    <col min="1765" max="1765" width="11.7109375" style="84" bestFit="1" customWidth="1"/>
    <col min="1766" max="1766" width="14.140625" style="84" bestFit="1" customWidth="1"/>
    <col min="1767" max="1767" width="16.7109375" style="84" customWidth="1"/>
    <col min="1768" max="1768" width="16.5703125" style="84" customWidth="1"/>
    <col min="1769" max="1770" width="7.85546875" style="84" bestFit="1" customWidth="1"/>
    <col min="1771" max="1771" width="8" style="84" bestFit="1" customWidth="1"/>
    <col min="1772" max="1773" width="7.85546875" style="84" bestFit="1" customWidth="1"/>
    <col min="1774" max="1774" width="9.7109375" style="84" customWidth="1"/>
    <col min="1775" max="1775" width="12.85546875" style="84" customWidth="1"/>
    <col min="1776" max="2012" width="9.140625" style="84"/>
    <col min="2013" max="2013" width="9" style="84" bestFit="1" customWidth="1"/>
    <col min="2014" max="2014" width="9.85546875" style="84" bestFit="1" customWidth="1"/>
    <col min="2015" max="2015" width="9.140625" style="84" bestFit="1" customWidth="1"/>
    <col min="2016" max="2016" width="16" style="84" bestFit="1" customWidth="1"/>
    <col min="2017" max="2017" width="9" style="84" bestFit="1" customWidth="1"/>
    <col min="2018" max="2018" width="7.85546875" style="84" bestFit="1" customWidth="1"/>
    <col min="2019" max="2019" width="11.7109375" style="84" bestFit="1" customWidth="1"/>
    <col min="2020" max="2020" width="14.28515625" style="84" customWidth="1"/>
    <col min="2021" max="2021" width="11.7109375" style="84" bestFit="1" customWidth="1"/>
    <col min="2022" max="2022" width="14.140625" style="84" bestFit="1" customWidth="1"/>
    <col min="2023" max="2023" width="16.7109375" style="84" customWidth="1"/>
    <col min="2024" max="2024" width="16.5703125" style="84" customWidth="1"/>
    <col min="2025" max="2026" width="7.85546875" style="84" bestFit="1" customWidth="1"/>
    <col min="2027" max="2027" width="8" style="84" bestFit="1" customWidth="1"/>
    <col min="2028" max="2029" width="7.85546875" style="84" bestFit="1" customWidth="1"/>
    <col min="2030" max="2030" width="9.7109375" style="84" customWidth="1"/>
    <col min="2031" max="2031" width="12.85546875" style="84" customWidth="1"/>
    <col min="2032" max="2268" width="9.140625" style="84"/>
    <col min="2269" max="2269" width="9" style="84" bestFit="1" customWidth="1"/>
    <col min="2270" max="2270" width="9.85546875" style="84" bestFit="1" customWidth="1"/>
    <col min="2271" max="2271" width="9.140625" style="84" bestFit="1" customWidth="1"/>
    <col min="2272" max="2272" width="16" style="84" bestFit="1" customWidth="1"/>
    <col min="2273" max="2273" width="9" style="84" bestFit="1" customWidth="1"/>
    <col min="2274" max="2274" width="7.85546875" style="84" bestFit="1" customWidth="1"/>
    <col min="2275" max="2275" width="11.7109375" style="84" bestFit="1" customWidth="1"/>
    <col min="2276" max="2276" width="14.28515625" style="84" customWidth="1"/>
    <col min="2277" max="2277" width="11.7109375" style="84" bestFit="1" customWidth="1"/>
    <col min="2278" max="2278" width="14.140625" style="84" bestFit="1" customWidth="1"/>
    <col min="2279" max="2279" width="16.7109375" style="84" customWidth="1"/>
    <col min="2280" max="2280" width="16.5703125" style="84" customWidth="1"/>
    <col min="2281" max="2282" width="7.85546875" style="84" bestFit="1" customWidth="1"/>
    <col min="2283" max="2283" width="8" style="84" bestFit="1" customWidth="1"/>
    <col min="2284" max="2285" width="7.85546875" style="84" bestFit="1" customWidth="1"/>
    <col min="2286" max="2286" width="9.7109375" style="84" customWidth="1"/>
    <col min="2287" max="2287" width="12.85546875" style="84" customWidth="1"/>
    <col min="2288" max="2524" width="9.140625" style="84"/>
    <col min="2525" max="2525" width="9" style="84" bestFit="1" customWidth="1"/>
    <col min="2526" max="2526" width="9.85546875" style="84" bestFit="1" customWidth="1"/>
    <col min="2527" max="2527" width="9.140625" style="84" bestFit="1" customWidth="1"/>
    <col min="2528" max="2528" width="16" style="84" bestFit="1" customWidth="1"/>
    <col min="2529" max="2529" width="9" style="84" bestFit="1" customWidth="1"/>
    <col min="2530" max="2530" width="7.85546875" style="84" bestFit="1" customWidth="1"/>
    <col min="2531" max="2531" width="11.7109375" style="84" bestFit="1" customWidth="1"/>
    <col min="2532" max="2532" width="14.28515625" style="84" customWidth="1"/>
    <col min="2533" max="2533" width="11.7109375" style="84" bestFit="1" customWidth="1"/>
    <col min="2534" max="2534" width="14.140625" style="84" bestFit="1" customWidth="1"/>
    <col min="2535" max="2535" width="16.7109375" style="84" customWidth="1"/>
    <col min="2536" max="2536" width="16.5703125" style="84" customWidth="1"/>
    <col min="2537" max="2538" width="7.85546875" style="84" bestFit="1" customWidth="1"/>
    <col min="2539" max="2539" width="8" style="84" bestFit="1" customWidth="1"/>
    <col min="2540" max="2541" width="7.85546875" style="84" bestFit="1" customWidth="1"/>
    <col min="2542" max="2542" width="9.7109375" style="84" customWidth="1"/>
    <col min="2543" max="2543" width="12.85546875" style="84" customWidth="1"/>
    <col min="2544" max="2780" width="9.140625" style="84"/>
    <col min="2781" max="2781" width="9" style="84" bestFit="1" customWidth="1"/>
    <col min="2782" max="2782" width="9.85546875" style="84" bestFit="1" customWidth="1"/>
    <col min="2783" max="2783" width="9.140625" style="84" bestFit="1" customWidth="1"/>
    <col min="2784" max="2784" width="16" style="84" bestFit="1" customWidth="1"/>
    <col min="2785" max="2785" width="9" style="84" bestFit="1" customWidth="1"/>
    <col min="2786" max="2786" width="7.85546875" style="84" bestFit="1" customWidth="1"/>
    <col min="2787" max="2787" width="11.7109375" style="84" bestFit="1" customWidth="1"/>
    <col min="2788" max="2788" width="14.28515625" style="84" customWidth="1"/>
    <col min="2789" max="2789" width="11.7109375" style="84" bestFit="1" customWidth="1"/>
    <col min="2790" max="2790" width="14.140625" style="84" bestFit="1" customWidth="1"/>
    <col min="2791" max="2791" width="16.7109375" style="84" customWidth="1"/>
    <col min="2792" max="2792" width="16.5703125" style="84" customWidth="1"/>
    <col min="2793" max="2794" width="7.85546875" style="84" bestFit="1" customWidth="1"/>
    <col min="2795" max="2795" width="8" style="84" bestFit="1" customWidth="1"/>
    <col min="2796" max="2797" width="7.85546875" style="84" bestFit="1" customWidth="1"/>
    <col min="2798" max="2798" width="9.7109375" style="84" customWidth="1"/>
    <col min="2799" max="2799" width="12.85546875" style="84" customWidth="1"/>
    <col min="2800" max="3036" width="9.140625" style="84"/>
    <col min="3037" max="3037" width="9" style="84" bestFit="1" customWidth="1"/>
    <col min="3038" max="3038" width="9.85546875" style="84" bestFit="1" customWidth="1"/>
    <col min="3039" max="3039" width="9.140625" style="84" bestFit="1" customWidth="1"/>
    <col min="3040" max="3040" width="16" style="84" bestFit="1" customWidth="1"/>
    <col min="3041" max="3041" width="9" style="84" bestFit="1" customWidth="1"/>
    <col min="3042" max="3042" width="7.85546875" style="84" bestFit="1" customWidth="1"/>
    <col min="3043" max="3043" width="11.7109375" style="84" bestFit="1" customWidth="1"/>
    <col min="3044" max="3044" width="14.28515625" style="84" customWidth="1"/>
    <col min="3045" max="3045" width="11.7109375" style="84" bestFit="1" customWidth="1"/>
    <col min="3046" max="3046" width="14.140625" style="84" bestFit="1" customWidth="1"/>
    <col min="3047" max="3047" width="16.7109375" style="84" customWidth="1"/>
    <col min="3048" max="3048" width="16.5703125" style="84" customWidth="1"/>
    <col min="3049" max="3050" width="7.85546875" style="84" bestFit="1" customWidth="1"/>
    <col min="3051" max="3051" width="8" style="84" bestFit="1" customWidth="1"/>
    <col min="3052" max="3053" width="7.85546875" style="84" bestFit="1" customWidth="1"/>
    <col min="3054" max="3054" width="9.7109375" style="84" customWidth="1"/>
    <col min="3055" max="3055" width="12.85546875" style="84" customWidth="1"/>
    <col min="3056" max="3292" width="9.140625" style="84"/>
    <col min="3293" max="3293" width="9" style="84" bestFit="1" customWidth="1"/>
    <col min="3294" max="3294" width="9.85546875" style="84" bestFit="1" customWidth="1"/>
    <col min="3295" max="3295" width="9.140625" style="84" bestFit="1" customWidth="1"/>
    <col min="3296" max="3296" width="16" style="84" bestFit="1" customWidth="1"/>
    <col min="3297" max="3297" width="9" style="84" bestFit="1" customWidth="1"/>
    <col min="3298" max="3298" width="7.85546875" style="84" bestFit="1" customWidth="1"/>
    <col min="3299" max="3299" width="11.7109375" style="84" bestFit="1" customWidth="1"/>
    <col min="3300" max="3300" width="14.28515625" style="84" customWidth="1"/>
    <col min="3301" max="3301" width="11.7109375" style="84" bestFit="1" customWidth="1"/>
    <col min="3302" max="3302" width="14.140625" style="84" bestFit="1" customWidth="1"/>
    <col min="3303" max="3303" width="16.7109375" style="84" customWidth="1"/>
    <col min="3304" max="3304" width="16.5703125" style="84" customWidth="1"/>
    <col min="3305" max="3306" width="7.85546875" style="84" bestFit="1" customWidth="1"/>
    <col min="3307" max="3307" width="8" style="84" bestFit="1" customWidth="1"/>
    <col min="3308" max="3309" width="7.85546875" style="84" bestFit="1" customWidth="1"/>
    <col min="3310" max="3310" width="9.7109375" style="84" customWidth="1"/>
    <col min="3311" max="3311" width="12.85546875" style="84" customWidth="1"/>
    <col min="3312" max="3548" width="9.140625" style="84"/>
    <col min="3549" max="3549" width="9" style="84" bestFit="1" customWidth="1"/>
    <col min="3550" max="3550" width="9.85546875" style="84" bestFit="1" customWidth="1"/>
    <col min="3551" max="3551" width="9.140625" style="84" bestFit="1" customWidth="1"/>
    <col min="3552" max="3552" width="16" style="84" bestFit="1" customWidth="1"/>
    <col min="3553" max="3553" width="9" style="84" bestFit="1" customWidth="1"/>
    <col min="3554" max="3554" width="7.85546875" style="84" bestFit="1" customWidth="1"/>
    <col min="3555" max="3555" width="11.7109375" style="84" bestFit="1" customWidth="1"/>
    <col min="3556" max="3556" width="14.28515625" style="84" customWidth="1"/>
    <col min="3557" max="3557" width="11.7109375" style="84" bestFit="1" customWidth="1"/>
    <col min="3558" max="3558" width="14.140625" style="84" bestFit="1" customWidth="1"/>
    <col min="3559" max="3559" width="16.7109375" style="84" customWidth="1"/>
    <col min="3560" max="3560" width="16.5703125" style="84" customWidth="1"/>
    <col min="3561" max="3562" width="7.85546875" style="84" bestFit="1" customWidth="1"/>
    <col min="3563" max="3563" width="8" style="84" bestFit="1" customWidth="1"/>
    <col min="3564" max="3565" width="7.85546875" style="84" bestFit="1" customWidth="1"/>
    <col min="3566" max="3566" width="9.7109375" style="84" customWidth="1"/>
    <col min="3567" max="3567" width="12.85546875" style="84" customWidth="1"/>
    <col min="3568" max="3804" width="9.140625" style="84"/>
    <col min="3805" max="3805" width="9" style="84" bestFit="1" customWidth="1"/>
    <col min="3806" max="3806" width="9.85546875" style="84" bestFit="1" customWidth="1"/>
    <col min="3807" max="3807" width="9.140625" style="84" bestFit="1" customWidth="1"/>
    <col min="3808" max="3808" width="16" style="84" bestFit="1" customWidth="1"/>
    <col min="3809" max="3809" width="9" style="84" bestFit="1" customWidth="1"/>
    <col min="3810" max="3810" width="7.85546875" style="84" bestFit="1" customWidth="1"/>
    <col min="3811" max="3811" width="11.7109375" style="84" bestFit="1" customWidth="1"/>
    <col min="3812" max="3812" width="14.28515625" style="84" customWidth="1"/>
    <col min="3813" max="3813" width="11.7109375" style="84" bestFit="1" customWidth="1"/>
    <col min="3814" max="3814" width="14.140625" style="84" bestFit="1" customWidth="1"/>
    <col min="3815" max="3815" width="16.7109375" style="84" customWidth="1"/>
    <col min="3816" max="3816" width="16.5703125" style="84" customWidth="1"/>
    <col min="3817" max="3818" width="7.85546875" style="84" bestFit="1" customWidth="1"/>
    <col min="3819" max="3819" width="8" style="84" bestFit="1" customWidth="1"/>
    <col min="3820" max="3821" width="7.85546875" style="84" bestFit="1" customWidth="1"/>
    <col min="3822" max="3822" width="9.7109375" style="84" customWidth="1"/>
    <col min="3823" max="3823" width="12.85546875" style="84" customWidth="1"/>
    <col min="3824" max="4060" width="9.140625" style="84"/>
    <col min="4061" max="4061" width="9" style="84" bestFit="1" customWidth="1"/>
    <col min="4062" max="4062" width="9.85546875" style="84" bestFit="1" customWidth="1"/>
    <col min="4063" max="4063" width="9.140625" style="84" bestFit="1" customWidth="1"/>
    <col min="4064" max="4064" width="16" style="84" bestFit="1" customWidth="1"/>
    <col min="4065" max="4065" width="9" style="84" bestFit="1" customWidth="1"/>
    <col min="4066" max="4066" width="7.85546875" style="84" bestFit="1" customWidth="1"/>
    <col min="4067" max="4067" width="11.7109375" style="84" bestFit="1" customWidth="1"/>
    <col min="4068" max="4068" width="14.28515625" style="84" customWidth="1"/>
    <col min="4069" max="4069" width="11.7109375" style="84" bestFit="1" customWidth="1"/>
    <col min="4070" max="4070" width="14.140625" style="84" bestFit="1" customWidth="1"/>
    <col min="4071" max="4071" width="16.7109375" style="84" customWidth="1"/>
    <col min="4072" max="4072" width="16.5703125" style="84" customWidth="1"/>
    <col min="4073" max="4074" width="7.85546875" style="84" bestFit="1" customWidth="1"/>
    <col min="4075" max="4075" width="8" style="84" bestFit="1" customWidth="1"/>
    <col min="4076" max="4077" width="7.85546875" style="84" bestFit="1" customWidth="1"/>
    <col min="4078" max="4078" width="9.7109375" style="84" customWidth="1"/>
    <col min="4079" max="4079" width="12.85546875" style="84" customWidth="1"/>
    <col min="4080" max="4316" width="9.140625" style="84"/>
    <col min="4317" max="4317" width="9" style="84" bestFit="1" customWidth="1"/>
    <col min="4318" max="4318" width="9.85546875" style="84" bestFit="1" customWidth="1"/>
    <col min="4319" max="4319" width="9.140625" style="84" bestFit="1" customWidth="1"/>
    <col min="4320" max="4320" width="16" style="84" bestFit="1" customWidth="1"/>
    <col min="4321" max="4321" width="9" style="84" bestFit="1" customWidth="1"/>
    <col min="4322" max="4322" width="7.85546875" style="84" bestFit="1" customWidth="1"/>
    <col min="4323" max="4323" width="11.7109375" style="84" bestFit="1" customWidth="1"/>
    <col min="4324" max="4324" width="14.28515625" style="84" customWidth="1"/>
    <col min="4325" max="4325" width="11.7109375" style="84" bestFit="1" customWidth="1"/>
    <col min="4326" max="4326" width="14.140625" style="84" bestFit="1" customWidth="1"/>
    <col min="4327" max="4327" width="16.7109375" style="84" customWidth="1"/>
    <col min="4328" max="4328" width="16.5703125" style="84" customWidth="1"/>
    <col min="4329" max="4330" width="7.85546875" style="84" bestFit="1" customWidth="1"/>
    <col min="4331" max="4331" width="8" style="84" bestFit="1" customWidth="1"/>
    <col min="4332" max="4333" width="7.85546875" style="84" bestFit="1" customWidth="1"/>
    <col min="4334" max="4334" width="9.7109375" style="84" customWidth="1"/>
    <col min="4335" max="4335" width="12.85546875" style="84" customWidth="1"/>
    <col min="4336" max="4572" width="9.140625" style="84"/>
    <col min="4573" max="4573" width="9" style="84" bestFit="1" customWidth="1"/>
    <col min="4574" max="4574" width="9.85546875" style="84" bestFit="1" customWidth="1"/>
    <col min="4575" max="4575" width="9.140625" style="84" bestFit="1" customWidth="1"/>
    <col min="4576" max="4576" width="16" style="84" bestFit="1" customWidth="1"/>
    <col min="4577" max="4577" width="9" style="84" bestFit="1" customWidth="1"/>
    <col min="4578" max="4578" width="7.85546875" style="84" bestFit="1" customWidth="1"/>
    <col min="4579" max="4579" width="11.7109375" style="84" bestFit="1" customWidth="1"/>
    <col min="4580" max="4580" width="14.28515625" style="84" customWidth="1"/>
    <col min="4581" max="4581" width="11.7109375" style="84" bestFit="1" customWidth="1"/>
    <col min="4582" max="4582" width="14.140625" style="84" bestFit="1" customWidth="1"/>
    <col min="4583" max="4583" width="16.7109375" style="84" customWidth="1"/>
    <col min="4584" max="4584" width="16.5703125" style="84" customWidth="1"/>
    <col min="4585" max="4586" width="7.85546875" style="84" bestFit="1" customWidth="1"/>
    <col min="4587" max="4587" width="8" style="84" bestFit="1" customWidth="1"/>
    <col min="4588" max="4589" width="7.85546875" style="84" bestFit="1" customWidth="1"/>
    <col min="4590" max="4590" width="9.7109375" style="84" customWidth="1"/>
    <col min="4591" max="4591" width="12.85546875" style="84" customWidth="1"/>
    <col min="4592" max="4828" width="9.140625" style="84"/>
    <col min="4829" max="4829" width="9" style="84" bestFit="1" customWidth="1"/>
    <col min="4830" max="4830" width="9.85546875" style="84" bestFit="1" customWidth="1"/>
    <col min="4831" max="4831" width="9.140625" style="84" bestFit="1" customWidth="1"/>
    <col min="4832" max="4832" width="16" style="84" bestFit="1" customWidth="1"/>
    <col min="4833" max="4833" width="9" style="84" bestFit="1" customWidth="1"/>
    <col min="4834" max="4834" width="7.85546875" style="84" bestFit="1" customWidth="1"/>
    <col min="4835" max="4835" width="11.7109375" style="84" bestFit="1" customWidth="1"/>
    <col min="4836" max="4836" width="14.28515625" style="84" customWidth="1"/>
    <col min="4837" max="4837" width="11.7109375" style="84" bestFit="1" customWidth="1"/>
    <col min="4838" max="4838" width="14.140625" style="84" bestFit="1" customWidth="1"/>
    <col min="4839" max="4839" width="16.7109375" style="84" customWidth="1"/>
    <col min="4840" max="4840" width="16.5703125" style="84" customWidth="1"/>
    <col min="4841" max="4842" width="7.85546875" style="84" bestFit="1" customWidth="1"/>
    <col min="4843" max="4843" width="8" style="84" bestFit="1" customWidth="1"/>
    <col min="4844" max="4845" width="7.85546875" style="84" bestFit="1" customWidth="1"/>
    <col min="4846" max="4846" width="9.7109375" style="84" customWidth="1"/>
    <col min="4847" max="4847" width="12.85546875" style="84" customWidth="1"/>
    <col min="4848" max="5084" width="9.140625" style="84"/>
    <col min="5085" max="5085" width="9" style="84" bestFit="1" customWidth="1"/>
    <col min="5086" max="5086" width="9.85546875" style="84" bestFit="1" customWidth="1"/>
    <col min="5087" max="5087" width="9.140625" style="84" bestFit="1" customWidth="1"/>
    <col min="5088" max="5088" width="16" style="84" bestFit="1" customWidth="1"/>
    <col min="5089" max="5089" width="9" style="84" bestFit="1" customWidth="1"/>
    <col min="5090" max="5090" width="7.85546875" style="84" bestFit="1" customWidth="1"/>
    <col min="5091" max="5091" width="11.7109375" style="84" bestFit="1" customWidth="1"/>
    <col min="5092" max="5092" width="14.28515625" style="84" customWidth="1"/>
    <col min="5093" max="5093" width="11.7109375" style="84" bestFit="1" customWidth="1"/>
    <col min="5094" max="5094" width="14.140625" style="84" bestFit="1" customWidth="1"/>
    <col min="5095" max="5095" width="16.7109375" style="84" customWidth="1"/>
    <col min="5096" max="5096" width="16.5703125" style="84" customWidth="1"/>
    <col min="5097" max="5098" width="7.85546875" style="84" bestFit="1" customWidth="1"/>
    <col min="5099" max="5099" width="8" style="84" bestFit="1" customWidth="1"/>
    <col min="5100" max="5101" width="7.85546875" style="84" bestFit="1" customWidth="1"/>
    <col min="5102" max="5102" width="9.7109375" style="84" customWidth="1"/>
    <col min="5103" max="5103" width="12.85546875" style="84" customWidth="1"/>
    <col min="5104" max="5340" width="9.140625" style="84"/>
    <col min="5341" max="5341" width="9" style="84" bestFit="1" customWidth="1"/>
    <col min="5342" max="5342" width="9.85546875" style="84" bestFit="1" customWidth="1"/>
    <col min="5343" max="5343" width="9.140625" style="84" bestFit="1" customWidth="1"/>
    <col min="5344" max="5344" width="16" style="84" bestFit="1" customWidth="1"/>
    <col min="5345" max="5345" width="9" style="84" bestFit="1" customWidth="1"/>
    <col min="5346" max="5346" width="7.85546875" style="84" bestFit="1" customWidth="1"/>
    <col min="5347" max="5347" width="11.7109375" style="84" bestFit="1" customWidth="1"/>
    <col min="5348" max="5348" width="14.28515625" style="84" customWidth="1"/>
    <col min="5349" max="5349" width="11.7109375" style="84" bestFit="1" customWidth="1"/>
    <col min="5350" max="5350" width="14.140625" style="84" bestFit="1" customWidth="1"/>
    <col min="5351" max="5351" width="16.7109375" style="84" customWidth="1"/>
    <col min="5352" max="5352" width="16.5703125" style="84" customWidth="1"/>
    <col min="5353" max="5354" width="7.85546875" style="84" bestFit="1" customWidth="1"/>
    <col min="5355" max="5355" width="8" style="84" bestFit="1" customWidth="1"/>
    <col min="5356" max="5357" width="7.85546875" style="84" bestFit="1" customWidth="1"/>
    <col min="5358" max="5358" width="9.7109375" style="84" customWidth="1"/>
    <col min="5359" max="5359" width="12.85546875" style="84" customWidth="1"/>
    <col min="5360" max="5596" width="9.140625" style="84"/>
    <col min="5597" max="5597" width="9" style="84" bestFit="1" customWidth="1"/>
    <col min="5598" max="5598" width="9.85546875" style="84" bestFit="1" customWidth="1"/>
    <col min="5599" max="5599" width="9.140625" style="84" bestFit="1" customWidth="1"/>
    <col min="5600" max="5600" width="16" style="84" bestFit="1" customWidth="1"/>
    <col min="5601" max="5601" width="9" style="84" bestFit="1" customWidth="1"/>
    <col min="5602" max="5602" width="7.85546875" style="84" bestFit="1" customWidth="1"/>
    <col min="5603" max="5603" width="11.7109375" style="84" bestFit="1" customWidth="1"/>
    <col min="5604" max="5604" width="14.28515625" style="84" customWidth="1"/>
    <col min="5605" max="5605" width="11.7109375" style="84" bestFit="1" customWidth="1"/>
    <col min="5606" max="5606" width="14.140625" style="84" bestFit="1" customWidth="1"/>
    <col min="5607" max="5607" width="16.7109375" style="84" customWidth="1"/>
    <col min="5608" max="5608" width="16.5703125" style="84" customWidth="1"/>
    <col min="5609" max="5610" width="7.85546875" style="84" bestFit="1" customWidth="1"/>
    <col min="5611" max="5611" width="8" style="84" bestFit="1" customWidth="1"/>
    <col min="5612" max="5613" width="7.85546875" style="84" bestFit="1" customWidth="1"/>
    <col min="5614" max="5614" width="9.7109375" style="84" customWidth="1"/>
    <col min="5615" max="5615" width="12.85546875" style="84" customWidth="1"/>
    <col min="5616" max="5852" width="9.140625" style="84"/>
    <col min="5853" max="5853" width="9" style="84" bestFit="1" customWidth="1"/>
    <col min="5854" max="5854" width="9.85546875" style="84" bestFit="1" customWidth="1"/>
    <col min="5855" max="5855" width="9.140625" style="84" bestFit="1" customWidth="1"/>
    <col min="5856" max="5856" width="16" style="84" bestFit="1" customWidth="1"/>
    <col min="5857" max="5857" width="9" style="84" bestFit="1" customWidth="1"/>
    <col min="5858" max="5858" width="7.85546875" style="84" bestFit="1" customWidth="1"/>
    <col min="5859" max="5859" width="11.7109375" style="84" bestFit="1" customWidth="1"/>
    <col min="5860" max="5860" width="14.28515625" style="84" customWidth="1"/>
    <col min="5861" max="5861" width="11.7109375" style="84" bestFit="1" customWidth="1"/>
    <col min="5862" max="5862" width="14.140625" style="84" bestFit="1" customWidth="1"/>
    <col min="5863" max="5863" width="16.7109375" style="84" customWidth="1"/>
    <col min="5864" max="5864" width="16.5703125" style="84" customWidth="1"/>
    <col min="5865" max="5866" width="7.85546875" style="84" bestFit="1" customWidth="1"/>
    <col min="5867" max="5867" width="8" style="84" bestFit="1" customWidth="1"/>
    <col min="5868" max="5869" width="7.85546875" style="84" bestFit="1" customWidth="1"/>
    <col min="5870" max="5870" width="9.7109375" style="84" customWidth="1"/>
    <col min="5871" max="5871" width="12.85546875" style="84" customWidth="1"/>
    <col min="5872" max="6108" width="9.140625" style="84"/>
    <col min="6109" max="6109" width="9" style="84" bestFit="1" customWidth="1"/>
    <col min="6110" max="6110" width="9.85546875" style="84" bestFit="1" customWidth="1"/>
    <col min="6111" max="6111" width="9.140625" style="84" bestFit="1" customWidth="1"/>
    <col min="6112" max="6112" width="16" style="84" bestFit="1" customWidth="1"/>
    <col min="6113" max="6113" width="9" style="84" bestFit="1" customWidth="1"/>
    <col min="6114" max="6114" width="7.85546875" style="84" bestFit="1" customWidth="1"/>
    <col min="6115" max="6115" width="11.7109375" style="84" bestFit="1" customWidth="1"/>
    <col min="6116" max="6116" width="14.28515625" style="84" customWidth="1"/>
    <col min="6117" max="6117" width="11.7109375" style="84" bestFit="1" customWidth="1"/>
    <col min="6118" max="6118" width="14.140625" style="84" bestFit="1" customWidth="1"/>
    <col min="6119" max="6119" width="16.7109375" style="84" customWidth="1"/>
    <col min="6120" max="6120" width="16.5703125" style="84" customWidth="1"/>
    <col min="6121" max="6122" width="7.85546875" style="84" bestFit="1" customWidth="1"/>
    <col min="6123" max="6123" width="8" style="84" bestFit="1" customWidth="1"/>
    <col min="6124" max="6125" width="7.85546875" style="84" bestFit="1" customWidth="1"/>
    <col min="6126" max="6126" width="9.7109375" style="84" customWidth="1"/>
    <col min="6127" max="6127" width="12.85546875" style="84" customWidth="1"/>
    <col min="6128" max="6364" width="9.140625" style="84"/>
    <col min="6365" max="6365" width="9" style="84" bestFit="1" customWidth="1"/>
    <col min="6366" max="6366" width="9.85546875" style="84" bestFit="1" customWidth="1"/>
    <col min="6367" max="6367" width="9.140625" style="84" bestFit="1" customWidth="1"/>
    <col min="6368" max="6368" width="16" style="84" bestFit="1" customWidth="1"/>
    <col min="6369" max="6369" width="9" style="84" bestFit="1" customWidth="1"/>
    <col min="6370" max="6370" width="7.85546875" style="84" bestFit="1" customWidth="1"/>
    <col min="6371" max="6371" width="11.7109375" style="84" bestFit="1" customWidth="1"/>
    <col min="6372" max="6372" width="14.28515625" style="84" customWidth="1"/>
    <col min="6373" max="6373" width="11.7109375" style="84" bestFit="1" customWidth="1"/>
    <col min="6374" max="6374" width="14.140625" style="84" bestFit="1" customWidth="1"/>
    <col min="6375" max="6375" width="16.7109375" style="84" customWidth="1"/>
    <col min="6376" max="6376" width="16.5703125" style="84" customWidth="1"/>
    <col min="6377" max="6378" width="7.85546875" style="84" bestFit="1" customWidth="1"/>
    <col min="6379" max="6379" width="8" style="84" bestFit="1" customWidth="1"/>
    <col min="6380" max="6381" width="7.85546875" style="84" bestFit="1" customWidth="1"/>
    <col min="6382" max="6382" width="9.7109375" style="84" customWidth="1"/>
    <col min="6383" max="6383" width="12.85546875" style="84" customWidth="1"/>
    <col min="6384" max="6620" width="9.140625" style="84"/>
    <col min="6621" max="6621" width="9" style="84" bestFit="1" customWidth="1"/>
    <col min="6622" max="6622" width="9.85546875" style="84" bestFit="1" customWidth="1"/>
    <col min="6623" max="6623" width="9.140625" style="84" bestFit="1" customWidth="1"/>
    <col min="6624" max="6624" width="16" style="84" bestFit="1" customWidth="1"/>
    <col min="6625" max="6625" width="9" style="84" bestFit="1" customWidth="1"/>
    <col min="6626" max="6626" width="7.85546875" style="84" bestFit="1" customWidth="1"/>
    <col min="6627" max="6627" width="11.7109375" style="84" bestFit="1" customWidth="1"/>
    <col min="6628" max="6628" width="14.28515625" style="84" customWidth="1"/>
    <col min="6629" max="6629" width="11.7109375" style="84" bestFit="1" customWidth="1"/>
    <col min="6630" max="6630" width="14.140625" style="84" bestFit="1" customWidth="1"/>
    <col min="6631" max="6631" width="16.7109375" style="84" customWidth="1"/>
    <col min="6632" max="6632" width="16.5703125" style="84" customWidth="1"/>
    <col min="6633" max="6634" width="7.85546875" style="84" bestFit="1" customWidth="1"/>
    <col min="6635" max="6635" width="8" style="84" bestFit="1" customWidth="1"/>
    <col min="6636" max="6637" width="7.85546875" style="84" bestFit="1" customWidth="1"/>
    <col min="6638" max="6638" width="9.7109375" style="84" customWidth="1"/>
    <col min="6639" max="6639" width="12.85546875" style="84" customWidth="1"/>
    <col min="6640" max="6876" width="9.140625" style="84"/>
    <col min="6877" max="6877" width="9" style="84" bestFit="1" customWidth="1"/>
    <col min="6878" max="6878" width="9.85546875" style="84" bestFit="1" customWidth="1"/>
    <col min="6879" max="6879" width="9.140625" style="84" bestFit="1" customWidth="1"/>
    <col min="6880" max="6880" width="16" style="84" bestFit="1" customWidth="1"/>
    <col min="6881" max="6881" width="9" style="84" bestFit="1" customWidth="1"/>
    <col min="6882" max="6882" width="7.85546875" style="84" bestFit="1" customWidth="1"/>
    <col min="6883" max="6883" width="11.7109375" style="84" bestFit="1" customWidth="1"/>
    <col min="6884" max="6884" width="14.28515625" style="84" customWidth="1"/>
    <col min="6885" max="6885" width="11.7109375" style="84" bestFit="1" customWidth="1"/>
    <col min="6886" max="6886" width="14.140625" style="84" bestFit="1" customWidth="1"/>
    <col min="6887" max="6887" width="16.7109375" style="84" customWidth="1"/>
    <col min="6888" max="6888" width="16.5703125" style="84" customWidth="1"/>
    <col min="6889" max="6890" width="7.85546875" style="84" bestFit="1" customWidth="1"/>
    <col min="6891" max="6891" width="8" style="84" bestFit="1" customWidth="1"/>
    <col min="6892" max="6893" width="7.85546875" style="84" bestFit="1" customWidth="1"/>
    <col min="6894" max="6894" width="9.7109375" style="84" customWidth="1"/>
    <col min="6895" max="6895" width="12.85546875" style="84" customWidth="1"/>
    <col min="6896" max="7132" width="9.140625" style="84"/>
    <col min="7133" max="7133" width="9" style="84" bestFit="1" customWidth="1"/>
    <col min="7134" max="7134" width="9.85546875" style="84" bestFit="1" customWidth="1"/>
    <col min="7135" max="7135" width="9.140625" style="84" bestFit="1" customWidth="1"/>
    <col min="7136" max="7136" width="16" style="84" bestFit="1" customWidth="1"/>
    <col min="7137" max="7137" width="9" style="84" bestFit="1" customWidth="1"/>
    <col min="7138" max="7138" width="7.85546875" style="84" bestFit="1" customWidth="1"/>
    <col min="7139" max="7139" width="11.7109375" style="84" bestFit="1" customWidth="1"/>
    <col min="7140" max="7140" width="14.28515625" style="84" customWidth="1"/>
    <col min="7141" max="7141" width="11.7109375" style="84" bestFit="1" customWidth="1"/>
    <col min="7142" max="7142" width="14.140625" style="84" bestFit="1" customWidth="1"/>
    <col min="7143" max="7143" width="16.7109375" style="84" customWidth="1"/>
    <col min="7144" max="7144" width="16.5703125" style="84" customWidth="1"/>
    <col min="7145" max="7146" width="7.85546875" style="84" bestFit="1" customWidth="1"/>
    <col min="7147" max="7147" width="8" style="84" bestFit="1" customWidth="1"/>
    <col min="7148" max="7149" width="7.85546875" style="84" bestFit="1" customWidth="1"/>
    <col min="7150" max="7150" width="9.7109375" style="84" customWidth="1"/>
    <col min="7151" max="7151" width="12.85546875" style="84" customWidth="1"/>
    <col min="7152" max="7388" width="9.140625" style="84"/>
    <col min="7389" max="7389" width="9" style="84" bestFit="1" customWidth="1"/>
    <col min="7390" max="7390" width="9.85546875" style="84" bestFit="1" customWidth="1"/>
    <col min="7391" max="7391" width="9.140625" style="84" bestFit="1" customWidth="1"/>
    <col min="7392" max="7392" width="16" style="84" bestFit="1" customWidth="1"/>
    <col min="7393" max="7393" width="9" style="84" bestFit="1" customWidth="1"/>
    <col min="7394" max="7394" width="7.85546875" style="84" bestFit="1" customWidth="1"/>
    <col min="7395" max="7395" width="11.7109375" style="84" bestFit="1" customWidth="1"/>
    <col min="7396" max="7396" width="14.28515625" style="84" customWidth="1"/>
    <col min="7397" max="7397" width="11.7109375" style="84" bestFit="1" customWidth="1"/>
    <col min="7398" max="7398" width="14.140625" style="84" bestFit="1" customWidth="1"/>
    <col min="7399" max="7399" width="16.7109375" style="84" customWidth="1"/>
    <col min="7400" max="7400" width="16.5703125" style="84" customWidth="1"/>
    <col min="7401" max="7402" width="7.85546875" style="84" bestFit="1" customWidth="1"/>
    <col min="7403" max="7403" width="8" style="84" bestFit="1" customWidth="1"/>
    <col min="7404" max="7405" width="7.85546875" style="84" bestFit="1" customWidth="1"/>
    <col min="7406" max="7406" width="9.7109375" style="84" customWidth="1"/>
    <col min="7407" max="7407" width="12.85546875" style="84" customWidth="1"/>
    <col min="7408" max="7644" width="9.140625" style="84"/>
    <col min="7645" max="7645" width="9" style="84" bestFit="1" customWidth="1"/>
    <col min="7646" max="7646" width="9.85546875" style="84" bestFit="1" customWidth="1"/>
    <col min="7647" max="7647" width="9.140625" style="84" bestFit="1" customWidth="1"/>
    <col min="7648" max="7648" width="16" style="84" bestFit="1" customWidth="1"/>
    <col min="7649" max="7649" width="9" style="84" bestFit="1" customWidth="1"/>
    <col min="7650" max="7650" width="7.85546875" style="84" bestFit="1" customWidth="1"/>
    <col min="7651" max="7651" width="11.7109375" style="84" bestFit="1" customWidth="1"/>
    <col min="7652" max="7652" width="14.28515625" style="84" customWidth="1"/>
    <col min="7653" max="7653" width="11.7109375" style="84" bestFit="1" customWidth="1"/>
    <col min="7654" max="7654" width="14.140625" style="84" bestFit="1" customWidth="1"/>
    <col min="7655" max="7655" width="16.7109375" style="84" customWidth="1"/>
    <col min="7656" max="7656" width="16.5703125" style="84" customWidth="1"/>
    <col min="7657" max="7658" width="7.85546875" style="84" bestFit="1" customWidth="1"/>
    <col min="7659" max="7659" width="8" style="84" bestFit="1" customWidth="1"/>
    <col min="7660" max="7661" width="7.85546875" style="84" bestFit="1" customWidth="1"/>
    <col min="7662" max="7662" width="9.7109375" style="84" customWidth="1"/>
    <col min="7663" max="7663" width="12.85546875" style="84" customWidth="1"/>
    <col min="7664" max="7900" width="9.140625" style="84"/>
    <col min="7901" max="7901" width="9" style="84" bestFit="1" customWidth="1"/>
    <col min="7902" max="7902" width="9.85546875" style="84" bestFit="1" customWidth="1"/>
    <col min="7903" max="7903" width="9.140625" style="84" bestFit="1" customWidth="1"/>
    <col min="7904" max="7904" width="16" style="84" bestFit="1" customWidth="1"/>
    <col min="7905" max="7905" width="9" style="84" bestFit="1" customWidth="1"/>
    <col min="7906" max="7906" width="7.85546875" style="84" bestFit="1" customWidth="1"/>
    <col min="7907" max="7907" width="11.7109375" style="84" bestFit="1" customWidth="1"/>
    <col min="7908" max="7908" width="14.28515625" style="84" customWidth="1"/>
    <col min="7909" max="7909" width="11.7109375" style="84" bestFit="1" customWidth="1"/>
    <col min="7910" max="7910" width="14.140625" style="84" bestFit="1" customWidth="1"/>
    <col min="7911" max="7911" width="16.7109375" style="84" customWidth="1"/>
    <col min="7912" max="7912" width="16.5703125" style="84" customWidth="1"/>
    <col min="7913" max="7914" width="7.85546875" style="84" bestFit="1" customWidth="1"/>
    <col min="7915" max="7915" width="8" style="84" bestFit="1" customWidth="1"/>
    <col min="7916" max="7917" width="7.85546875" style="84" bestFit="1" customWidth="1"/>
    <col min="7918" max="7918" width="9.7109375" style="84" customWidth="1"/>
    <col min="7919" max="7919" width="12.85546875" style="84" customWidth="1"/>
    <col min="7920" max="8156" width="9.140625" style="84"/>
    <col min="8157" max="8157" width="9" style="84" bestFit="1" customWidth="1"/>
    <col min="8158" max="8158" width="9.85546875" style="84" bestFit="1" customWidth="1"/>
    <col min="8159" max="8159" width="9.140625" style="84" bestFit="1" customWidth="1"/>
    <col min="8160" max="8160" width="16" style="84" bestFit="1" customWidth="1"/>
    <col min="8161" max="8161" width="9" style="84" bestFit="1" customWidth="1"/>
    <col min="8162" max="8162" width="7.85546875" style="84" bestFit="1" customWidth="1"/>
    <col min="8163" max="8163" width="11.7109375" style="84" bestFit="1" customWidth="1"/>
    <col min="8164" max="8164" width="14.28515625" style="84" customWidth="1"/>
    <col min="8165" max="8165" width="11.7109375" style="84" bestFit="1" customWidth="1"/>
    <col min="8166" max="8166" width="14.140625" style="84" bestFit="1" customWidth="1"/>
    <col min="8167" max="8167" width="16.7109375" style="84" customWidth="1"/>
    <col min="8168" max="8168" width="16.5703125" style="84" customWidth="1"/>
    <col min="8169" max="8170" width="7.85546875" style="84" bestFit="1" customWidth="1"/>
    <col min="8171" max="8171" width="8" style="84" bestFit="1" customWidth="1"/>
    <col min="8172" max="8173" width="7.85546875" style="84" bestFit="1" customWidth="1"/>
    <col min="8174" max="8174" width="9.7109375" style="84" customWidth="1"/>
    <col min="8175" max="8175" width="12.85546875" style="84" customWidth="1"/>
    <col min="8176" max="8412" width="9.140625" style="84"/>
    <col min="8413" max="8413" width="9" style="84" bestFit="1" customWidth="1"/>
    <col min="8414" max="8414" width="9.85546875" style="84" bestFit="1" customWidth="1"/>
    <col min="8415" max="8415" width="9.140625" style="84" bestFit="1" customWidth="1"/>
    <col min="8416" max="8416" width="16" style="84" bestFit="1" customWidth="1"/>
    <col min="8417" max="8417" width="9" style="84" bestFit="1" customWidth="1"/>
    <col min="8418" max="8418" width="7.85546875" style="84" bestFit="1" customWidth="1"/>
    <col min="8419" max="8419" width="11.7109375" style="84" bestFit="1" customWidth="1"/>
    <col min="8420" max="8420" width="14.28515625" style="84" customWidth="1"/>
    <col min="8421" max="8421" width="11.7109375" style="84" bestFit="1" customWidth="1"/>
    <col min="8422" max="8422" width="14.140625" style="84" bestFit="1" customWidth="1"/>
    <col min="8423" max="8423" width="16.7109375" style="84" customWidth="1"/>
    <col min="8424" max="8424" width="16.5703125" style="84" customWidth="1"/>
    <col min="8425" max="8426" width="7.85546875" style="84" bestFit="1" customWidth="1"/>
    <col min="8427" max="8427" width="8" style="84" bestFit="1" customWidth="1"/>
    <col min="8428" max="8429" width="7.85546875" style="84" bestFit="1" customWidth="1"/>
    <col min="8430" max="8430" width="9.7109375" style="84" customWidth="1"/>
    <col min="8431" max="8431" width="12.85546875" style="84" customWidth="1"/>
    <col min="8432" max="8668" width="9.140625" style="84"/>
    <col min="8669" max="8669" width="9" style="84" bestFit="1" customWidth="1"/>
    <col min="8670" max="8670" width="9.85546875" style="84" bestFit="1" customWidth="1"/>
    <col min="8671" max="8671" width="9.140625" style="84" bestFit="1" customWidth="1"/>
    <col min="8672" max="8672" width="16" style="84" bestFit="1" customWidth="1"/>
    <col min="8673" max="8673" width="9" style="84" bestFit="1" customWidth="1"/>
    <col min="8674" max="8674" width="7.85546875" style="84" bestFit="1" customWidth="1"/>
    <col min="8675" max="8675" width="11.7109375" style="84" bestFit="1" customWidth="1"/>
    <col min="8676" max="8676" width="14.28515625" style="84" customWidth="1"/>
    <col min="8677" max="8677" width="11.7109375" style="84" bestFit="1" customWidth="1"/>
    <col min="8678" max="8678" width="14.140625" style="84" bestFit="1" customWidth="1"/>
    <col min="8679" max="8679" width="16.7109375" style="84" customWidth="1"/>
    <col min="8680" max="8680" width="16.5703125" style="84" customWidth="1"/>
    <col min="8681" max="8682" width="7.85546875" style="84" bestFit="1" customWidth="1"/>
    <col min="8683" max="8683" width="8" style="84" bestFit="1" customWidth="1"/>
    <col min="8684" max="8685" width="7.85546875" style="84" bestFit="1" customWidth="1"/>
    <col min="8686" max="8686" width="9.7109375" style="84" customWidth="1"/>
    <col min="8687" max="8687" width="12.85546875" style="84" customWidth="1"/>
    <col min="8688" max="8924" width="9.140625" style="84"/>
    <col min="8925" max="8925" width="9" style="84" bestFit="1" customWidth="1"/>
    <col min="8926" max="8926" width="9.85546875" style="84" bestFit="1" customWidth="1"/>
    <col min="8927" max="8927" width="9.140625" style="84" bestFit="1" customWidth="1"/>
    <col min="8928" max="8928" width="16" style="84" bestFit="1" customWidth="1"/>
    <col min="8929" max="8929" width="9" style="84" bestFit="1" customWidth="1"/>
    <col min="8930" max="8930" width="7.85546875" style="84" bestFit="1" customWidth="1"/>
    <col min="8931" max="8931" width="11.7109375" style="84" bestFit="1" customWidth="1"/>
    <col min="8932" max="8932" width="14.28515625" style="84" customWidth="1"/>
    <col min="8933" max="8933" width="11.7109375" style="84" bestFit="1" customWidth="1"/>
    <col min="8934" max="8934" width="14.140625" style="84" bestFit="1" customWidth="1"/>
    <col min="8935" max="8935" width="16.7109375" style="84" customWidth="1"/>
    <col min="8936" max="8936" width="16.5703125" style="84" customWidth="1"/>
    <col min="8937" max="8938" width="7.85546875" style="84" bestFit="1" customWidth="1"/>
    <col min="8939" max="8939" width="8" style="84" bestFit="1" customWidth="1"/>
    <col min="8940" max="8941" width="7.85546875" style="84" bestFit="1" customWidth="1"/>
    <col min="8942" max="8942" width="9.7109375" style="84" customWidth="1"/>
    <col min="8943" max="8943" width="12.85546875" style="84" customWidth="1"/>
    <col min="8944" max="9180" width="9.140625" style="84"/>
    <col min="9181" max="9181" width="9" style="84" bestFit="1" customWidth="1"/>
    <col min="9182" max="9182" width="9.85546875" style="84" bestFit="1" customWidth="1"/>
    <col min="9183" max="9183" width="9.140625" style="84" bestFit="1" customWidth="1"/>
    <col min="9184" max="9184" width="16" style="84" bestFit="1" customWidth="1"/>
    <col min="9185" max="9185" width="9" style="84" bestFit="1" customWidth="1"/>
    <col min="9186" max="9186" width="7.85546875" style="84" bestFit="1" customWidth="1"/>
    <col min="9187" max="9187" width="11.7109375" style="84" bestFit="1" customWidth="1"/>
    <col min="9188" max="9188" width="14.28515625" style="84" customWidth="1"/>
    <col min="9189" max="9189" width="11.7109375" style="84" bestFit="1" customWidth="1"/>
    <col min="9190" max="9190" width="14.140625" style="84" bestFit="1" customWidth="1"/>
    <col min="9191" max="9191" width="16.7109375" style="84" customWidth="1"/>
    <col min="9192" max="9192" width="16.5703125" style="84" customWidth="1"/>
    <col min="9193" max="9194" width="7.85546875" style="84" bestFit="1" customWidth="1"/>
    <col min="9195" max="9195" width="8" style="84" bestFit="1" customWidth="1"/>
    <col min="9196" max="9197" width="7.85546875" style="84" bestFit="1" customWidth="1"/>
    <col min="9198" max="9198" width="9.7109375" style="84" customWidth="1"/>
    <col min="9199" max="9199" width="12.85546875" style="84" customWidth="1"/>
    <col min="9200" max="9436" width="9.140625" style="84"/>
    <col min="9437" max="9437" width="9" style="84" bestFit="1" customWidth="1"/>
    <col min="9438" max="9438" width="9.85546875" style="84" bestFit="1" customWidth="1"/>
    <col min="9439" max="9439" width="9.140625" style="84" bestFit="1" customWidth="1"/>
    <col min="9440" max="9440" width="16" style="84" bestFit="1" customWidth="1"/>
    <col min="9441" max="9441" width="9" style="84" bestFit="1" customWidth="1"/>
    <col min="9442" max="9442" width="7.85546875" style="84" bestFit="1" customWidth="1"/>
    <col min="9443" max="9443" width="11.7109375" style="84" bestFit="1" customWidth="1"/>
    <col min="9444" max="9444" width="14.28515625" style="84" customWidth="1"/>
    <col min="9445" max="9445" width="11.7109375" style="84" bestFit="1" customWidth="1"/>
    <col min="9446" max="9446" width="14.140625" style="84" bestFit="1" customWidth="1"/>
    <col min="9447" max="9447" width="16.7109375" style="84" customWidth="1"/>
    <col min="9448" max="9448" width="16.5703125" style="84" customWidth="1"/>
    <col min="9449" max="9450" width="7.85546875" style="84" bestFit="1" customWidth="1"/>
    <col min="9451" max="9451" width="8" style="84" bestFit="1" customWidth="1"/>
    <col min="9452" max="9453" width="7.85546875" style="84" bestFit="1" customWidth="1"/>
    <col min="9454" max="9454" width="9.7109375" style="84" customWidth="1"/>
    <col min="9455" max="9455" width="12.85546875" style="84" customWidth="1"/>
    <col min="9456" max="9692" width="9.140625" style="84"/>
    <col min="9693" max="9693" width="9" style="84" bestFit="1" customWidth="1"/>
    <col min="9694" max="9694" width="9.85546875" style="84" bestFit="1" customWidth="1"/>
    <col min="9695" max="9695" width="9.140625" style="84" bestFit="1" customWidth="1"/>
    <col min="9696" max="9696" width="16" style="84" bestFit="1" customWidth="1"/>
    <col min="9697" max="9697" width="9" style="84" bestFit="1" customWidth="1"/>
    <col min="9698" max="9698" width="7.85546875" style="84" bestFit="1" customWidth="1"/>
    <col min="9699" max="9699" width="11.7109375" style="84" bestFit="1" customWidth="1"/>
    <col min="9700" max="9700" width="14.28515625" style="84" customWidth="1"/>
    <col min="9701" max="9701" width="11.7109375" style="84" bestFit="1" customWidth="1"/>
    <col min="9702" max="9702" width="14.140625" style="84" bestFit="1" customWidth="1"/>
    <col min="9703" max="9703" width="16.7109375" style="84" customWidth="1"/>
    <col min="9704" max="9704" width="16.5703125" style="84" customWidth="1"/>
    <col min="9705" max="9706" width="7.85546875" style="84" bestFit="1" customWidth="1"/>
    <col min="9707" max="9707" width="8" style="84" bestFit="1" customWidth="1"/>
    <col min="9708" max="9709" width="7.85546875" style="84" bestFit="1" customWidth="1"/>
    <col min="9710" max="9710" width="9.7109375" style="84" customWidth="1"/>
    <col min="9711" max="9711" width="12.85546875" style="84" customWidth="1"/>
    <col min="9712" max="9948" width="9.140625" style="84"/>
    <col min="9949" max="9949" width="9" style="84" bestFit="1" customWidth="1"/>
    <col min="9950" max="9950" width="9.85546875" style="84" bestFit="1" customWidth="1"/>
    <col min="9951" max="9951" width="9.140625" style="84" bestFit="1" customWidth="1"/>
    <col min="9952" max="9952" width="16" style="84" bestFit="1" customWidth="1"/>
    <col min="9953" max="9953" width="9" style="84" bestFit="1" customWidth="1"/>
    <col min="9954" max="9954" width="7.85546875" style="84" bestFit="1" customWidth="1"/>
    <col min="9955" max="9955" width="11.7109375" style="84" bestFit="1" customWidth="1"/>
    <col min="9956" max="9956" width="14.28515625" style="84" customWidth="1"/>
    <col min="9957" max="9957" width="11.7109375" style="84" bestFit="1" customWidth="1"/>
    <col min="9958" max="9958" width="14.140625" style="84" bestFit="1" customWidth="1"/>
    <col min="9959" max="9959" width="16.7109375" style="84" customWidth="1"/>
    <col min="9960" max="9960" width="16.5703125" style="84" customWidth="1"/>
    <col min="9961" max="9962" width="7.85546875" style="84" bestFit="1" customWidth="1"/>
    <col min="9963" max="9963" width="8" style="84" bestFit="1" customWidth="1"/>
    <col min="9964" max="9965" width="7.85546875" style="84" bestFit="1" customWidth="1"/>
    <col min="9966" max="9966" width="9.7109375" style="84" customWidth="1"/>
    <col min="9967" max="9967" width="12.85546875" style="84" customWidth="1"/>
    <col min="9968" max="10204" width="9.140625" style="84"/>
    <col min="10205" max="10205" width="9" style="84" bestFit="1" customWidth="1"/>
    <col min="10206" max="10206" width="9.85546875" style="84" bestFit="1" customWidth="1"/>
    <col min="10207" max="10207" width="9.140625" style="84" bestFit="1" customWidth="1"/>
    <col min="10208" max="10208" width="16" style="84" bestFit="1" customWidth="1"/>
    <col min="10209" max="10209" width="9" style="84" bestFit="1" customWidth="1"/>
    <col min="10210" max="10210" width="7.85546875" style="84" bestFit="1" customWidth="1"/>
    <col min="10211" max="10211" width="11.7109375" style="84" bestFit="1" customWidth="1"/>
    <col min="10212" max="10212" width="14.28515625" style="84" customWidth="1"/>
    <col min="10213" max="10213" width="11.7109375" style="84" bestFit="1" customWidth="1"/>
    <col min="10214" max="10214" width="14.140625" style="84" bestFit="1" customWidth="1"/>
    <col min="10215" max="10215" width="16.7109375" style="84" customWidth="1"/>
    <col min="10216" max="10216" width="16.5703125" style="84" customWidth="1"/>
    <col min="10217" max="10218" width="7.85546875" style="84" bestFit="1" customWidth="1"/>
    <col min="10219" max="10219" width="8" style="84" bestFit="1" customWidth="1"/>
    <col min="10220" max="10221" width="7.85546875" style="84" bestFit="1" customWidth="1"/>
    <col min="10222" max="10222" width="9.7109375" style="84" customWidth="1"/>
    <col min="10223" max="10223" width="12.85546875" style="84" customWidth="1"/>
    <col min="10224" max="10460" width="9.140625" style="84"/>
    <col min="10461" max="10461" width="9" style="84" bestFit="1" customWidth="1"/>
    <col min="10462" max="10462" width="9.85546875" style="84" bestFit="1" customWidth="1"/>
    <col min="10463" max="10463" width="9.140625" style="84" bestFit="1" customWidth="1"/>
    <col min="10464" max="10464" width="16" style="84" bestFit="1" customWidth="1"/>
    <col min="10465" max="10465" width="9" style="84" bestFit="1" customWidth="1"/>
    <col min="10466" max="10466" width="7.85546875" style="84" bestFit="1" customWidth="1"/>
    <col min="10467" max="10467" width="11.7109375" style="84" bestFit="1" customWidth="1"/>
    <col min="10468" max="10468" width="14.28515625" style="84" customWidth="1"/>
    <col min="10469" max="10469" width="11.7109375" style="84" bestFit="1" customWidth="1"/>
    <col min="10470" max="10470" width="14.140625" style="84" bestFit="1" customWidth="1"/>
    <col min="10471" max="10471" width="16.7109375" style="84" customWidth="1"/>
    <col min="10472" max="10472" width="16.5703125" style="84" customWidth="1"/>
    <col min="10473" max="10474" width="7.85546875" style="84" bestFit="1" customWidth="1"/>
    <col min="10475" max="10475" width="8" style="84" bestFit="1" customWidth="1"/>
    <col min="10476" max="10477" width="7.85546875" style="84" bestFit="1" customWidth="1"/>
    <col min="10478" max="10478" width="9.7109375" style="84" customWidth="1"/>
    <col min="10479" max="10479" width="12.85546875" style="84" customWidth="1"/>
    <col min="10480" max="10716" width="9.140625" style="84"/>
    <col min="10717" max="10717" width="9" style="84" bestFit="1" customWidth="1"/>
    <col min="10718" max="10718" width="9.85546875" style="84" bestFit="1" customWidth="1"/>
    <col min="10719" max="10719" width="9.140625" style="84" bestFit="1" customWidth="1"/>
    <col min="10720" max="10720" width="16" style="84" bestFit="1" customWidth="1"/>
    <col min="10721" max="10721" width="9" style="84" bestFit="1" customWidth="1"/>
    <col min="10722" max="10722" width="7.85546875" style="84" bestFit="1" customWidth="1"/>
    <col min="10723" max="10723" width="11.7109375" style="84" bestFit="1" customWidth="1"/>
    <col min="10724" max="10724" width="14.28515625" style="84" customWidth="1"/>
    <col min="10725" max="10725" width="11.7109375" style="84" bestFit="1" customWidth="1"/>
    <col min="10726" max="10726" width="14.140625" style="84" bestFit="1" customWidth="1"/>
    <col min="10727" max="10727" width="16.7109375" style="84" customWidth="1"/>
    <col min="10728" max="10728" width="16.5703125" style="84" customWidth="1"/>
    <col min="10729" max="10730" width="7.85546875" style="84" bestFit="1" customWidth="1"/>
    <col min="10731" max="10731" width="8" style="84" bestFit="1" customWidth="1"/>
    <col min="10732" max="10733" width="7.85546875" style="84" bestFit="1" customWidth="1"/>
    <col min="10734" max="10734" width="9.7109375" style="84" customWidth="1"/>
    <col min="10735" max="10735" width="12.85546875" style="84" customWidth="1"/>
    <col min="10736" max="10972" width="9.140625" style="84"/>
    <col min="10973" max="10973" width="9" style="84" bestFit="1" customWidth="1"/>
    <col min="10974" max="10974" width="9.85546875" style="84" bestFit="1" customWidth="1"/>
    <col min="10975" max="10975" width="9.140625" style="84" bestFit="1" customWidth="1"/>
    <col min="10976" max="10976" width="16" style="84" bestFit="1" customWidth="1"/>
    <col min="10977" max="10977" width="9" style="84" bestFit="1" customWidth="1"/>
    <col min="10978" max="10978" width="7.85546875" style="84" bestFit="1" customWidth="1"/>
    <col min="10979" max="10979" width="11.7109375" style="84" bestFit="1" customWidth="1"/>
    <col min="10980" max="10980" width="14.28515625" style="84" customWidth="1"/>
    <col min="10981" max="10981" width="11.7109375" style="84" bestFit="1" customWidth="1"/>
    <col min="10982" max="10982" width="14.140625" style="84" bestFit="1" customWidth="1"/>
    <col min="10983" max="10983" width="16.7109375" style="84" customWidth="1"/>
    <col min="10984" max="10984" width="16.5703125" style="84" customWidth="1"/>
    <col min="10985" max="10986" width="7.85546875" style="84" bestFit="1" customWidth="1"/>
    <col min="10987" max="10987" width="8" style="84" bestFit="1" customWidth="1"/>
    <col min="10988" max="10989" width="7.85546875" style="84" bestFit="1" customWidth="1"/>
    <col min="10990" max="10990" width="9.7109375" style="84" customWidth="1"/>
    <col min="10991" max="10991" width="12.85546875" style="84" customWidth="1"/>
    <col min="10992" max="11228" width="9.140625" style="84"/>
    <col min="11229" max="11229" width="9" style="84" bestFit="1" customWidth="1"/>
    <col min="11230" max="11230" width="9.85546875" style="84" bestFit="1" customWidth="1"/>
    <col min="11231" max="11231" width="9.140625" style="84" bestFit="1" customWidth="1"/>
    <col min="11232" max="11232" width="16" style="84" bestFit="1" customWidth="1"/>
    <col min="11233" max="11233" width="9" style="84" bestFit="1" customWidth="1"/>
    <col min="11234" max="11234" width="7.85546875" style="84" bestFit="1" customWidth="1"/>
    <col min="11235" max="11235" width="11.7109375" style="84" bestFit="1" customWidth="1"/>
    <col min="11236" max="11236" width="14.28515625" style="84" customWidth="1"/>
    <col min="11237" max="11237" width="11.7109375" style="84" bestFit="1" customWidth="1"/>
    <col min="11238" max="11238" width="14.140625" style="84" bestFit="1" customWidth="1"/>
    <col min="11239" max="11239" width="16.7109375" style="84" customWidth="1"/>
    <col min="11240" max="11240" width="16.5703125" style="84" customWidth="1"/>
    <col min="11241" max="11242" width="7.85546875" style="84" bestFit="1" customWidth="1"/>
    <col min="11243" max="11243" width="8" style="84" bestFit="1" customWidth="1"/>
    <col min="11244" max="11245" width="7.85546875" style="84" bestFit="1" customWidth="1"/>
    <col min="11246" max="11246" width="9.7109375" style="84" customWidth="1"/>
    <col min="11247" max="11247" width="12.85546875" style="84" customWidth="1"/>
    <col min="11248" max="11484" width="9.140625" style="84"/>
    <col min="11485" max="11485" width="9" style="84" bestFit="1" customWidth="1"/>
    <col min="11486" max="11486" width="9.85546875" style="84" bestFit="1" customWidth="1"/>
    <col min="11487" max="11487" width="9.140625" style="84" bestFit="1" customWidth="1"/>
    <col min="11488" max="11488" width="16" style="84" bestFit="1" customWidth="1"/>
    <col min="11489" max="11489" width="9" style="84" bestFit="1" customWidth="1"/>
    <col min="11490" max="11490" width="7.85546875" style="84" bestFit="1" customWidth="1"/>
    <col min="11491" max="11491" width="11.7109375" style="84" bestFit="1" customWidth="1"/>
    <col min="11492" max="11492" width="14.28515625" style="84" customWidth="1"/>
    <col min="11493" max="11493" width="11.7109375" style="84" bestFit="1" customWidth="1"/>
    <col min="11494" max="11494" width="14.140625" style="84" bestFit="1" customWidth="1"/>
    <col min="11495" max="11495" width="16.7109375" style="84" customWidth="1"/>
    <col min="11496" max="11496" width="16.5703125" style="84" customWidth="1"/>
    <col min="11497" max="11498" width="7.85546875" style="84" bestFit="1" customWidth="1"/>
    <col min="11499" max="11499" width="8" style="84" bestFit="1" customWidth="1"/>
    <col min="11500" max="11501" width="7.85546875" style="84" bestFit="1" customWidth="1"/>
    <col min="11502" max="11502" width="9.7109375" style="84" customWidth="1"/>
    <col min="11503" max="11503" width="12.85546875" style="84" customWidth="1"/>
    <col min="11504" max="11740" width="9.140625" style="84"/>
    <col min="11741" max="11741" width="9" style="84" bestFit="1" customWidth="1"/>
    <col min="11742" max="11742" width="9.85546875" style="84" bestFit="1" customWidth="1"/>
    <col min="11743" max="11743" width="9.140625" style="84" bestFit="1" customWidth="1"/>
    <col min="11744" max="11744" width="16" style="84" bestFit="1" customWidth="1"/>
    <col min="11745" max="11745" width="9" style="84" bestFit="1" customWidth="1"/>
    <col min="11746" max="11746" width="7.85546875" style="84" bestFit="1" customWidth="1"/>
    <col min="11747" max="11747" width="11.7109375" style="84" bestFit="1" customWidth="1"/>
    <col min="11748" max="11748" width="14.28515625" style="84" customWidth="1"/>
    <col min="11749" max="11749" width="11.7109375" style="84" bestFit="1" customWidth="1"/>
    <col min="11750" max="11750" width="14.140625" style="84" bestFit="1" customWidth="1"/>
    <col min="11751" max="11751" width="16.7109375" style="84" customWidth="1"/>
    <col min="11752" max="11752" width="16.5703125" style="84" customWidth="1"/>
    <col min="11753" max="11754" width="7.85546875" style="84" bestFit="1" customWidth="1"/>
    <col min="11755" max="11755" width="8" style="84" bestFit="1" customWidth="1"/>
    <col min="11756" max="11757" width="7.85546875" style="84" bestFit="1" customWidth="1"/>
    <col min="11758" max="11758" width="9.7109375" style="84" customWidth="1"/>
    <col min="11759" max="11759" width="12.85546875" style="84" customWidth="1"/>
    <col min="11760" max="11996" width="9.140625" style="84"/>
    <col min="11997" max="11997" width="9" style="84" bestFit="1" customWidth="1"/>
    <col min="11998" max="11998" width="9.85546875" style="84" bestFit="1" customWidth="1"/>
    <col min="11999" max="11999" width="9.140625" style="84" bestFit="1" customWidth="1"/>
    <col min="12000" max="12000" width="16" style="84" bestFit="1" customWidth="1"/>
    <col min="12001" max="12001" width="9" style="84" bestFit="1" customWidth="1"/>
    <col min="12002" max="12002" width="7.85546875" style="84" bestFit="1" customWidth="1"/>
    <col min="12003" max="12003" width="11.7109375" style="84" bestFit="1" customWidth="1"/>
    <col min="12004" max="12004" width="14.28515625" style="84" customWidth="1"/>
    <col min="12005" max="12005" width="11.7109375" style="84" bestFit="1" customWidth="1"/>
    <col min="12006" max="12006" width="14.140625" style="84" bestFit="1" customWidth="1"/>
    <col min="12007" max="12007" width="16.7109375" style="84" customWidth="1"/>
    <col min="12008" max="12008" width="16.5703125" style="84" customWidth="1"/>
    <col min="12009" max="12010" width="7.85546875" style="84" bestFit="1" customWidth="1"/>
    <col min="12011" max="12011" width="8" style="84" bestFit="1" customWidth="1"/>
    <col min="12012" max="12013" width="7.85546875" style="84" bestFit="1" customWidth="1"/>
    <col min="12014" max="12014" width="9.7109375" style="84" customWidth="1"/>
    <col min="12015" max="12015" width="12.85546875" style="84" customWidth="1"/>
    <col min="12016" max="12252" width="9.140625" style="84"/>
    <col min="12253" max="12253" width="9" style="84" bestFit="1" customWidth="1"/>
    <col min="12254" max="12254" width="9.85546875" style="84" bestFit="1" customWidth="1"/>
    <col min="12255" max="12255" width="9.140625" style="84" bestFit="1" customWidth="1"/>
    <col min="12256" max="12256" width="16" style="84" bestFit="1" customWidth="1"/>
    <col min="12257" max="12257" width="9" style="84" bestFit="1" customWidth="1"/>
    <col min="12258" max="12258" width="7.85546875" style="84" bestFit="1" customWidth="1"/>
    <col min="12259" max="12259" width="11.7109375" style="84" bestFit="1" customWidth="1"/>
    <col min="12260" max="12260" width="14.28515625" style="84" customWidth="1"/>
    <col min="12261" max="12261" width="11.7109375" style="84" bestFit="1" customWidth="1"/>
    <col min="12262" max="12262" width="14.140625" style="84" bestFit="1" customWidth="1"/>
    <col min="12263" max="12263" width="16.7109375" style="84" customWidth="1"/>
    <col min="12264" max="12264" width="16.5703125" style="84" customWidth="1"/>
    <col min="12265" max="12266" width="7.85546875" style="84" bestFit="1" customWidth="1"/>
    <col min="12267" max="12267" width="8" style="84" bestFit="1" customWidth="1"/>
    <col min="12268" max="12269" width="7.85546875" style="84" bestFit="1" customWidth="1"/>
    <col min="12270" max="12270" width="9.7109375" style="84" customWidth="1"/>
    <col min="12271" max="12271" width="12.85546875" style="84" customWidth="1"/>
    <col min="12272" max="12508" width="9.140625" style="84"/>
    <col min="12509" max="12509" width="9" style="84" bestFit="1" customWidth="1"/>
    <col min="12510" max="12510" width="9.85546875" style="84" bestFit="1" customWidth="1"/>
    <col min="12511" max="12511" width="9.140625" style="84" bestFit="1" customWidth="1"/>
    <col min="12512" max="12512" width="16" style="84" bestFit="1" customWidth="1"/>
    <col min="12513" max="12513" width="9" style="84" bestFit="1" customWidth="1"/>
    <col min="12514" max="12514" width="7.85546875" style="84" bestFit="1" customWidth="1"/>
    <col min="12515" max="12515" width="11.7109375" style="84" bestFit="1" customWidth="1"/>
    <col min="12516" max="12516" width="14.28515625" style="84" customWidth="1"/>
    <col min="12517" max="12517" width="11.7109375" style="84" bestFit="1" customWidth="1"/>
    <col min="12518" max="12518" width="14.140625" style="84" bestFit="1" customWidth="1"/>
    <col min="12519" max="12519" width="16.7109375" style="84" customWidth="1"/>
    <col min="12520" max="12520" width="16.5703125" style="84" customWidth="1"/>
    <col min="12521" max="12522" width="7.85546875" style="84" bestFit="1" customWidth="1"/>
    <col min="12523" max="12523" width="8" style="84" bestFit="1" customWidth="1"/>
    <col min="12524" max="12525" width="7.85546875" style="84" bestFit="1" customWidth="1"/>
    <col min="12526" max="12526" width="9.7109375" style="84" customWidth="1"/>
    <col min="12527" max="12527" width="12.85546875" style="84" customWidth="1"/>
    <col min="12528" max="12764" width="9.140625" style="84"/>
    <col min="12765" max="12765" width="9" style="84" bestFit="1" customWidth="1"/>
    <col min="12766" max="12766" width="9.85546875" style="84" bestFit="1" customWidth="1"/>
    <col min="12767" max="12767" width="9.140625" style="84" bestFit="1" customWidth="1"/>
    <col min="12768" max="12768" width="16" style="84" bestFit="1" customWidth="1"/>
    <col min="12769" max="12769" width="9" style="84" bestFit="1" customWidth="1"/>
    <col min="12770" max="12770" width="7.85546875" style="84" bestFit="1" customWidth="1"/>
    <col min="12771" max="12771" width="11.7109375" style="84" bestFit="1" customWidth="1"/>
    <col min="12772" max="12772" width="14.28515625" style="84" customWidth="1"/>
    <col min="12773" max="12773" width="11.7109375" style="84" bestFit="1" customWidth="1"/>
    <col min="12774" max="12774" width="14.140625" style="84" bestFit="1" customWidth="1"/>
    <col min="12775" max="12775" width="16.7109375" style="84" customWidth="1"/>
    <col min="12776" max="12776" width="16.5703125" style="84" customWidth="1"/>
    <col min="12777" max="12778" width="7.85546875" style="84" bestFit="1" customWidth="1"/>
    <col min="12779" max="12779" width="8" style="84" bestFit="1" customWidth="1"/>
    <col min="12780" max="12781" width="7.85546875" style="84" bestFit="1" customWidth="1"/>
    <col min="12782" max="12782" width="9.7109375" style="84" customWidth="1"/>
    <col min="12783" max="12783" width="12.85546875" style="84" customWidth="1"/>
    <col min="12784" max="13020" width="9.140625" style="84"/>
    <col min="13021" max="13021" width="9" style="84" bestFit="1" customWidth="1"/>
    <col min="13022" max="13022" width="9.85546875" style="84" bestFit="1" customWidth="1"/>
    <col min="13023" max="13023" width="9.140625" style="84" bestFit="1" customWidth="1"/>
    <col min="13024" max="13024" width="16" style="84" bestFit="1" customWidth="1"/>
    <col min="13025" max="13025" width="9" style="84" bestFit="1" customWidth="1"/>
    <col min="13026" max="13026" width="7.85546875" style="84" bestFit="1" customWidth="1"/>
    <col min="13027" max="13027" width="11.7109375" style="84" bestFit="1" customWidth="1"/>
    <col min="13028" max="13028" width="14.28515625" style="84" customWidth="1"/>
    <col min="13029" max="13029" width="11.7109375" style="84" bestFit="1" customWidth="1"/>
    <col min="13030" max="13030" width="14.140625" style="84" bestFit="1" customWidth="1"/>
    <col min="13031" max="13031" width="16.7109375" style="84" customWidth="1"/>
    <col min="13032" max="13032" width="16.5703125" style="84" customWidth="1"/>
    <col min="13033" max="13034" width="7.85546875" style="84" bestFit="1" customWidth="1"/>
    <col min="13035" max="13035" width="8" style="84" bestFit="1" customWidth="1"/>
    <col min="13036" max="13037" width="7.85546875" style="84" bestFit="1" customWidth="1"/>
    <col min="13038" max="13038" width="9.7109375" style="84" customWidth="1"/>
    <col min="13039" max="13039" width="12.85546875" style="84" customWidth="1"/>
    <col min="13040" max="13276" width="9.140625" style="84"/>
    <col min="13277" max="13277" width="9" style="84" bestFit="1" customWidth="1"/>
    <col min="13278" max="13278" width="9.85546875" style="84" bestFit="1" customWidth="1"/>
    <col min="13279" max="13279" width="9.140625" style="84" bestFit="1" customWidth="1"/>
    <col min="13280" max="13280" width="16" style="84" bestFit="1" customWidth="1"/>
    <col min="13281" max="13281" width="9" style="84" bestFit="1" customWidth="1"/>
    <col min="13282" max="13282" width="7.85546875" style="84" bestFit="1" customWidth="1"/>
    <col min="13283" max="13283" width="11.7109375" style="84" bestFit="1" customWidth="1"/>
    <col min="13284" max="13284" width="14.28515625" style="84" customWidth="1"/>
    <col min="13285" max="13285" width="11.7109375" style="84" bestFit="1" customWidth="1"/>
    <col min="13286" max="13286" width="14.140625" style="84" bestFit="1" customWidth="1"/>
    <col min="13287" max="13287" width="16.7109375" style="84" customWidth="1"/>
    <col min="13288" max="13288" width="16.5703125" style="84" customWidth="1"/>
    <col min="13289" max="13290" width="7.85546875" style="84" bestFit="1" customWidth="1"/>
    <col min="13291" max="13291" width="8" style="84" bestFit="1" customWidth="1"/>
    <col min="13292" max="13293" width="7.85546875" style="84" bestFit="1" customWidth="1"/>
    <col min="13294" max="13294" width="9.7109375" style="84" customWidth="1"/>
    <col min="13295" max="13295" width="12.85546875" style="84" customWidth="1"/>
    <col min="13296" max="13532" width="9.140625" style="84"/>
    <col min="13533" max="13533" width="9" style="84" bestFit="1" customWidth="1"/>
    <col min="13534" max="13534" width="9.85546875" style="84" bestFit="1" customWidth="1"/>
    <col min="13535" max="13535" width="9.140625" style="84" bestFit="1" customWidth="1"/>
    <col min="13536" max="13536" width="16" style="84" bestFit="1" customWidth="1"/>
    <col min="13537" max="13537" width="9" style="84" bestFit="1" customWidth="1"/>
    <col min="13538" max="13538" width="7.85546875" style="84" bestFit="1" customWidth="1"/>
    <col min="13539" max="13539" width="11.7109375" style="84" bestFit="1" customWidth="1"/>
    <col min="13540" max="13540" width="14.28515625" style="84" customWidth="1"/>
    <col min="13541" max="13541" width="11.7109375" style="84" bestFit="1" customWidth="1"/>
    <col min="13542" max="13542" width="14.140625" style="84" bestFit="1" customWidth="1"/>
    <col min="13543" max="13543" width="16.7109375" style="84" customWidth="1"/>
    <col min="13544" max="13544" width="16.5703125" style="84" customWidth="1"/>
    <col min="13545" max="13546" width="7.85546875" style="84" bestFit="1" customWidth="1"/>
    <col min="13547" max="13547" width="8" style="84" bestFit="1" customWidth="1"/>
    <col min="13548" max="13549" width="7.85546875" style="84" bestFit="1" customWidth="1"/>
    <col min="13550" max="13550" width="9.7109375" style="84" customWidth="1"/>
    <col min="13551" max="13551" width="12.85546875" style="84" customWidth="1"/>
    <col min="13552" max="13788" width="9.140625" style="84"/>
    <col min="13789" max="13789" width="9" style="84" bestFit="1" customWidth="1"/>
    <col min="13790" max="13790" width="9.85546875" style="84" bestFit="1" customWidth="1"/>
    <col min="13791" max="13791" width="9.140625" style="84" bestFit="1" customWidth="1"/>
    <col min="13792" max="13792" width="16" style="84" bestFit="1" customWidth="1"/>
    <col min="13793" max="13793" width="9" style="84" bestFit="1" customWidth="1"/>
    <col min="13794" max="13794" width="7.85546875" style="84" bestFit="1" customWidth="1"/>
    <col min="13795" max="13795" width="11.7109375" style="84" bestFit="1" customWidth="1"/>
    <col min="13796" max="13796" width="14.28515625" style="84" customWidth="1"/>
    <col min="13797" max="13797" width="11.7109375" style="84" bestFit="1" customWidth="1"/>
    <col min="13798" max="13798" width="14.140625" style="84" bestFit="1" customWidth="1"/>
    <col min="13799" max="13799" width="16.7109375" style="84" customWidth="1"/>
    <col min="13800" max="13800" width="16.5703125" style="84" customWidth="1"/>
    <col min="13801" max="13802" width="7.85546875" style="84" bestFit="1" customWidth="1"/>
    <col min="13803" max="13803" width="8" style="84" bestFit="1" customWidth="1"/>
    <col min="13804" max="13805" width="7.85546875" style="84" bestFit="1" customWidth="1"/>
    <col min="13806" max="13806" width="9.7109375" style="84" customWidth="1"/>
    <col min="13807" max="13807" width="12.85546875" style="84" customWidth="1"/>
    <col min="13808" max="14044" width="9.140625" style="84"/>
    <col min="14045" max="14045" width="9" style="84" bestFit="1" customWidth="1"/>
    <col min="14046" max="14046" width="9.85546875" style="84" bestFit="1" customWidth="1"/>
    <col min="14047" max="14047" width="9.140625" style="84" bestFit="1" customWidth="1"/>
    <col min="14048" max="14048" width="16" style="84" bestFit="1" customWidth="1"/>
    <col min="14049" max="14049" width="9" style="84" bestFit="1" customWidth="1"/>
    <col min="14050" max="14050" width="7.85546875" style="84" bestFit="1" customWidth="1"/>
    <col min="14051" max="14051" width="11.7109375" style="84" bestFit="1" customWidth="1"/>
    <col min="14052" max="14052" width="14.28515625" style="84" customWidth="1"/>
    <col min="14053" max="14053" width="11.7109375" style="84" bestFit="1" customWidth="1"/>
    <col min="14054" max="14054" width="14.140625" style="84" bestFit="1" customWidth="1"/>
    <col min="14055" max="14055" width="16.7109375" style="84" customWidth="1"/>
    <col min="14056" max="14056" width="16.5703125" style="84" customWidth="1"/>
    <col min="14057" max="14058" width="7.85546875" style="84" bestFit="1" customWidth="1"/>
    <col min="14059" max="14059" width="8" style="84" bestFit="1" customWidth="1"/>
    <col min="14060" max="14061" width="7.85546875" style="84" bestFit="1" customWidth="1"/>
    <col min="14062" max="14062" width="9.7109375" style="84" customWidth="1"/>
    <col min="14063" max="14063" width="12.85546875" style="84" customWidth="1"/>
    <col min="14064" max="14300" width="9.140625" style="84"/>
    <col min="14301" max="14301" width="9" style="84" bestFit="1" customWidth="1"/>
    <col min="14302" max="14302" width="9.85546875" style="84" bestFit="1" customWidth="1"/>
    <col min="14303" max="14303" width="9.140625" style="84" bestFit="1" customWidth="1"/>
    <col min="14304" max="14304" width="16" style="84" bestFit="1" customWidth="1"/>
    <col min="14305" max="14305" width="9" style="84" bestFit="1" customWidth="1"/>
    <col min="14306" max="14306" width="7.85546875" style="84" bestFit="1" customWidth="1"/>
    <col min="14307" max="14307" width="11.7109375" style="84" bestFit="1" customWidth="1"/>
    <col min="14308" max="14308" width="14.28515625" style="84" customWidth="1"/>
    <col min="14309" max="14309" width="11.7109375" style="84" bestFit="1" customWidth="1"/>
    <col min="14310" max="14310" width="14.140625" style="84" bestFit="1" customWidth="1"/>
    <col min="14311" max="14311" width="16.7109375" style="84" customWidth="1"/>
    <col min="14312" max="14312" width="16.5703125" style="84" customWidth="1"/>
    <col min="14313" max="14314" width="7.85546875" style="84" bestFit="1" customWidth="1"/>
    <col min="14315" max="14315" width="8" style="84" bestFit="1" customWidth="1"/>
    <col min="14316" max="14317" width="7.85546875" style="84" bestFit="1" customWidth="1"/>
    <col min="14318" max="14318" width="9.7109375" style="84" customWidth="1"/>
    <col min="14319" max="14319" width="12.85546875" style="84" customWidth="1"/>
    <col min="14320" max="14556" width="9.140625" style="84"/>
    <col min="14557" max="14557" width="9" style="84" bestFit="1" customWidth="1"/>
    <col min="14558" max="14558" width="9.85546875" style="84" bestFit="1" customWidth="1"/>
    <col min="14559" max="14559" width="9.140625" style="84" bestFit="1" customWidth="1"/>
    <col min="14560" max="14560" width="16" style="84" bestFit="1" customWidth="1"/>
    <col min="14561" max="14561" width="9" style="84" bestFit="1" customWidth="1"/>
    <col min="14562" max="14562" width="7.85546875" style="84" bestFit="1" customWidth="1"/>
    <col min="14563" max="14563" width="11.7109375" style="84" bestFit="1" customWidth="1"/>
    <col min="14564" max="14564" width="14.28515625" style="84" customWidth="1"/>
    <col min="14565" max="14565" width="11.7109375" style="84" bestFit="1" customWidth="1"/>
    <col min="14566" max="14566" width="14.140625" style="84" bestFit="1" customWidth="1"/>
    <col min="14567" max="14567" width="16.7109375" style="84" customWidth="1"/>
    <col min="14568" max="14568" width="16.5703125" style="84" customWidth="1"/>
    <col min="14569" max="14570" width="7.85546875" style="84" bestFit="1" customWidth="1"/>
    <col min="14571" max="14571" width="8" style="84" bestFit="1" customWidth="1"/>
    <col min="14572" max="14573" width="7.85546875" style="84" bestFit="1" customWidth="1"/>
    <col min="14574" max="14574" width="9.7109375" style="84" customWidth="1"/>
    <col min="14575" max="14575" width="12.85546875" style="84" customWidth="1"/>
    <col min="14576" max="14812" width="9.140625" style="84"/>
    <col min="14813" max="14813" width="9" style="84" bestFit="1" customWidth="1"/>
    <col min="14814" max="14814" width="9.85546875" style="84" bestFit="1" customWidth="1"/>
    <col min="14815" max="14815" width="9.140625" style="84" bestFit="1" customWidth="1"/>
    <col min="14816" max="14816" width="16" style="84" bestFit="1" customWidth="1"/>
    <col min="14817" max="14817" width="9" style="84" bestFit="1" customWidth="1"/>
    <col min="14818" max="14818" width="7.85546875" style="84" bestFit="1" customWidth="1"/>
    <col min="14819" max="14819" width="11.7109375" style="84" bestFit="1" customWidth="1"/>
    <col min="14820" max="14820" width="14.28515625" style="84" customWidth="1"/>
    <col min="14821" max="14821" width="11.7109375" style="84" bestFit="1" customWidth="1"/>
    <col min="14822" max="14822" width="14.140625" style="84" bestFit="1" customWidth="1"/>
    <col min="14823" max="14823" width="16.7109375" style="84" customWidth="1"/>
    <col min="14824" max="14824" width="16.5703125" style="84" customWidth="1"/>
    <col min="14825" max="14826" width="7.85546875" style="84" bestFit="1" customWidth="1"/>
    <col min="14827" max="14827" width="8" style="84" bestFit="1" customWidth="1"/>
    <col min="14828" max="14829" width="7.85546875" style="84" bestFit="1" customWidth="1"/>
    <col min="14830" max="14830" width="9.7109375" style="84" customWidth="1"/>
    <col min="14831" max="14831" width="12.85546875" style="84" customWidth="1"/>
    <col min="14832" max="15068" width="9.140625" style="84"/>
    <col min="15069" max="15069" width="9" style="84" bestFit="1" customWidth="1"/>
    <col min="15070" max="15070" width="9.85546875" style="84" bestFit="1" customWidth="1"/>
    <col min="15071" max="15071" width="9.140625" style="84" bestFit="1" customWidth="1"/>
    <col min="15072" max="15072" width="16" style="84" bestFit="1" customWidth="1"/>
    <col min="15073" max="15073" width="9" style="84" bestFit="1" customWidth="1"/>
    <col min="15074" max="15074" width="7.85546875" style="84" bestFit="1" customWidth="1"/>
    <col min="15075" max="15075" width="11.7109375" style="84" bestFit="1" customWidth="1"/>
    <col min="15076" max="15076" width="14.28515625" style="84" customWidth="1"/>
    <col min="15077" max="15077" width="11.7109375" style="84" bestFit="1" customWidth="1"/>
    <col min="15078" max="15078" width="14.140625" style="84" bestFit="1" customWidth="1"/>
    <col min="15079" max="15079" width="16.7109375" style="84" customWidth="1"/>
    <col min="15080" max="15080" width="16.5703125" style="84" customWidth="1"/>
    <col min="15081" max="15082" width="7.85546875" style="84" bestFit="1" customWidth="1"/>
    <col min="15083" max="15083" width="8" style="84" bestFit="1" customWidth="1"/>
    <col min="15084" max="15085" width="7.85546875" style="84" bestFit="1" customWidth="1"/>
    <col min="15086" max="15086" width="9.7109375" style="84" customWidth="1"/>
    <col min="15087" max="15087" width="12.85546875" style="84" customWidth="1"/>
    <col min="15088" max="15324" width="9.140625" style="84"/>
    <col min="15325" max="15325" width="9" style="84" bestFit="1" customWidth="1"/>
    <col min="15326" max="15326" width="9.85546875" style="84" bestFit="1" customWidth="1"/>
    <col min="15327" max="15327" width="9.140625" style="84" bestFit="1" customWidth="1"/>
    <col min="15328" max="15328" width="16" style="84" bestFit="1" customWidth="1"/>
    <col min="15329" max="15329" width="9" style="84" bestFit="1" customWidth="1"/>
    <col min="15330" max="15330" width="7.85546875" style="84" bestFit="1" customWidth="1"/>
    <col min="15331" max="15331" width="11.7109375" style="84" bestFit="1" customWidth="1"/>
    <col min="15332" max="15332" width="14.28515625" style="84" customWidth="1"/>
    <col min="15333" max="15333" width="11.7109375" style="84" bestFit="1" customWidth="1"/>
    <col min="15334" max="15334" width="14.140625" style="84" bestFit="1" customWidth="1"/>
    <col min="15335" max="15335" width="16.7109375" style="84" customWidth="1"/>
    <col min="15336" max="15336" width="16.5703125" style="84" customWidth="1"/>
    <col min="15337" max="15338" width="7.85546875" style="84" bestFit="1" customWidth="1"/>
    <col min="15339" max="15339" width="8" style="84" bestFit="1" customWidth="1"/>
    <col min="15340" max="15341" width="7.85546875" style="84" bestFit="1" customWidth="1"/>
    <col min="15342" max="15342" width="9.7109375" style="84" customWidth="1"/>
    <col min="15343" max="15343" width="12.85546875" style="84" customWidth="1"/>
    <col min="15344" max="15580" width="9.140625" style="84"/>
    <col min="15581" max="15581" width="9" style="84" bestFit="1" customWidth="1"/>
    <col min="15582" max="15582" width="9.85546875" style="84" bestFit="1" customWidth="1"/>
    <col min="15583" max="15583" width="9.140625" style="84" bestFit="1" customWidth="1"/>
    <col min="15584" max="15584" width="16" style="84" bestFit="1" customWidth="1"/>
    <col min="15585" max="15585" width="9" style="84" bestFit="1" customWidth="1"/>
    <col min="15586" max="15586" width="7.85546875" style="84" bestFit="1" customWidth="1"/>
    <col min="15587" max="15587" width="11.7109375" style="84" bestFit="1" customWidth="1"/>
    <col min="15588" max="15588" width="14.28515625" style="84" customWidth="1"/>
    <col min="15589" max="15589" width="11.7109375" style="84" bestFit="1" customWidth="1"/>
    <col min="15590" max="15590" width="14.140625" style="84" bestFit="1" customWidth="1"/>
    <col min="15591" max="15591" width="16.7109375" style="84" customWidth="1"/>
    <col min="15592" max="15592" width="16.5703125" style="84" customWidth="1"/>
    <col min="15593" max="15594" width="7.85546875" style="84" bestFit="1" customWidth="1"/>
    <col min="15595" max="15595" width="8" style="84" bestFit="1" customWidth="1"/>
    <col min="15596" max="15597" width="7.85546875" style="84" bestFit="1" customWidth="1"/>
    <col min="15598" max="15598" width="9.7109375" style="84" customWidth="1"/>
    <col min="15599" max="15599" width="12.85546875" style="84" customWidth="1"/>
    <col min="15600" max="15836" width="9.140625" style="84"/>
    <col min="15837" max="15837" width="9" style="84" bestFit="1" customWidth="1"/>
    <col min="15838" max="15838" width="9.85546875" style="84" bestFit="1" customWidth="1"/>
    <col min="15839" max="15839" width="9.140625" style="84" bestFit="1" customWidth="1"/>
    <col min="15840" max="15840" width="16" style="84" bestFit="1" customWidth="1"/>
    <col min="15841" max="15841" width="9" style="84" bestFit="1" customWidth="1"/>
    <col min="15842" max="15842" width="7.85546875" style="84" bestFit="1" customWidth="1"/>
    <col min="15843" max="15843" width="11.7109375" style="84" bestFit="1" customWidth="1"/>
    <col min="15844" max="15844" width="14.28515625" style="84" customWidth="1"/>
    <col min="15845" max="15845" width="11.7109375" style="84" bestFit="1" customWidth="1"/>
    <col min="15846" max="15846" width="14.140625" style="84" bestFit="1" customWidth="1"/>
    <col min="15847" max="15847" width="16.7109375" style="84" customWidth="1"/>
    <col min="15848" max="15848" width="16.5703125" style="84" customWidth="1"/>
    <col min="15849" max="15850" width="7.85546875" style="84" bestFit="1" customWidth="1"/>
    <col min="15851" max="15851" width="8" style="84" bestFit="1" customWidth="1"/>
    <col min="15852" max="15853" width="7.85546875" style="84" bestFit="1" customWidth="1"/>
    <col min="15854" max="15854" width="9.7109375" style="84" customWidth="1"/>
    <col min="15855" max="15855" width="12.85546875" style="84" customWidth="1"/>
    <col min="15856" max="16092" width="9.140625" style="84"/>
    <col min="16093" max="16093" width="9" style="84" bestFit="1" customWidth="1"/>
    <col min="16094" max="16094" width="9.85546875" style="84" bestFit="1" customWidth="1"/>
    <col min="16095" max="16095" width="9.140625" style="84" bestFit="1" customWidth="1"/>
    <col min="16096" max="16096" width="16" style="84" bestFit="1" customWidth="1"/>
    <col min="16097" max="16097" width="9" style="84" bestFit="1" customWidth="1"/>
    <col min="16098" max="16098" width="7.85546875" style="84" bestFit="1" customWidth="1"/>
    <col min="16099" max="16099" width="11.7109375" style="84" bestFit="1" customWidth="1"/>
    <col min="16100" max="16100" width="14.28515625" style="84" customWidth="1"/>
    <col min="16101" max="16101" width="11.7109375" style="84" bestFit="1" customWidth="1"/>
    <col min="16102" max="16102" width="14.140625" style="84" bestFit="1" customWidth="1"/>
    <col min="16103" max="16103" width="16.7109375" style="84" customWidth="1"/>
    <col min="16104" max="16104" width="16.5703125" style="84" customWidth="1"/>
    <col min="16105" max="16106" width="7.85546875" style="84" bestFit="1" customWidth="1"/>
    <col min="16107" max="16107" width="8" style="84" bestFit="1" customWidth="1"/>
    <col min="16108" max="16109" width="7.85546875" style="84" bestFit="1" customWidth="1"/>
    <col min="16110" max="16110" width="9.7109375" style="84" customWidth="1"/>
    <col min="16111" max="16111" width="12.85546875" style="84" customWidth="1"/>
    <col min="16112" max="16384" width="9.140625" style="84"/>
  </cols>
  <sheetData>
    <row r="1" spans="1:22" s="86" customFormat="1" ht="15.75" customHeight="1">
      <c r="A1" s="408" t="s">
        <v>1</v>
      </c>
      <c r="B1" s="492" t="s">
        <v>0</v>
      </c>
      <c r="C1" s="491" t="s">
        <v>142</v>
      </c>
      <c r="D1" s="491"/>
      <c r="E1" s="491"/>
      <c r="F1" s="504" t="s">
        <v>29</v>
      </c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6"/>
    </row>
    <row r="2" spans="1:22" ht="16.5" thickBot="1">
      <c r="A2" s="409"/>
      <c r="B2" s="493"/>
      <c r="C2" s="87" t="s">
        <v>23</v>
      </c>
      <c r="D2" s="92" t="s">
        <v>9</v>
      </c>
      <c r="E2" s="93" t="s">
        <v>33</v>
      </c>
      <c r="F2" s="191">
        <v>61</v>
      </c>
      <c r="G2" s="191">
        <v>62</v>
      </c>
      <c r="H2" s="191">
        <v>63</v>
      </c>
      <c r="I2" s="192">
        <v>64</v>
      </c>
      <c r="J2" s="193" t="s">
        <v>336</v>
      </c>
      <c r="K2" s="193" t="s">
        <v>337</v>
      </c>
      <c r="L2" s="193" t="s">
        <v>338</v>
      </c>
      <c r="M2" s="194">
        <v>65</v>
      </c>
      <c r="N2" s="195" t="s">
        <v>339</v>
      </c>
      <c r="O2" s="195" t="s">
        <v>340</v>
      </c>
      <c r="P2" s="195" t="s">
        <v>341</v>
      </c>
      <c r="Q2" s="195" t="s">
        <v>342</v>
      </c>
      <c r="R2" s="195" t="s">
        <v>343</v>
      </c>
      <c r="S2" s="191">
        <v>67</v>
      </c>
      <c r="T2" s="149"/>
      <c r="U2" s="149"/>
      <c r="V2" s="190"/>
    </row>
    <row r="3" spans="1:22" s="113" customFormat="1">
      <c r="A3" s="252" t="str">
        <f>'1-συμβολαια'!A3</f>
        <v>13ο</v>
      </c>
      <c r="B3" s="243" t="str">
        <f>'1-συμβολαια'!C3</f>
        <v>γονική [1/2 αγροτεμάχιο ;;;??? Πρίνος -'';;;???'' 466μ2</v>
      </c>
      <c r="C3" s="229"/>
      <c r="D3" s="242"/>
      <c r="E3" s="242"/>
      <c r="F3" s="230"/>
      <c r="G3" s="230"/>
      <c r="H3" s="248"/>
      <c r="I3" s="249"/>
      <c r="J3" s="249"/>
      <c r="K3" s="249"/>
      <c r="L3" s="249"/>
      <c r="M3" s="249"/>
      <c r="N3" s="230"/>
      <c r="O3" s="230"/>
      <c r="P3" s="230"/>
      <c r="Q3" s="230"/>
      <c r="R3" s="230"/>
      <c r="S3" s="230"/>
      <c r="T3" s="230"/>
      <c r="U3" s="230"/>
      <c r="V3" s="230"/>
    </row>
    <row r="4" spans="1:22" s="113" customFormat="1" ht="15.75" thickBot="1">
      <c r="A4" s="275" t="str">
        <f>'1-συμβολαια'!A4</f>
        <v>14ο</v>
      </c>
      <c r="B4" s="276" t="str">
        <f>'1-συμβολαια'!C4</f>
        <v>αγορπαωλησία [αγροτεμάχιο ;;;??? Πρίνος -'';;;???'' 2.000μ2 τίμημα = 10.000 Δ.Ο.Υ. =</v>
      </c>
      <c r="C4" s="261"/>
      <c r="D4" s="261"/>
      <c r="E4" s="261">
        <f t="shared" ref="E4" si="0">C4-D4</f>
        <v>0</v>
      </c>
      <c r="F4" s="324"/>
      <c r="G4" s="324"/>
      <c r="H4" s="329"/>
      <c r="I4" s="330"/>
      <c r="J4" s="330"/>
      <c r="K4" s="330"/>
      <c r="L4" s="330"/>
      <c r="M4" s="330"/>
      <c r="N4" s="324"/>
      <c r="O4" s="324"/>
      <c r="P4" s="324"/>
      <c r="Q4" s="324"/>
      <c r="R4" s="324"/>
      <c r="S4" s="324"/>
      <c r="T4" s="324"/>
      <c r="U4" s="324"/>
      <c r="V4" s="324"/>
    </row>
    <row r="5" spans="1:22" ht="15.75">
      <c r="A5" s="422" t="s">
        <v>47</v>
      </c>
      <c r="B5" s="423"/>
      <c r="C5" s="322">
        <f>SUM(C3:C4)</f>
        <v>0</v>
      </c>
      <c r="D5" s="322">
        <f>SUM(D3:D4)</f>
        <v>0</v>
      </c>
      <c r="E5" s="322">
        <f>SUM(E3:E4)</f>
        <v>0</v>
      </c>
      <c r="I5" s="331">
        <f t="shared" ref="I5:T5" si="1">SUM(I3:I4)</f>
        <v>0</v>
      </c>
      <c r="J5" s="331">
        <f t="shared" si="1"/>
        <v>0</v>
      </c>
      <c r="K5" s="331">
        <f t="shared" si="1"/>
        <v>0</v>
      </c>
      <c r="L5" s="331">
        <f t="shared" si="1"/>
        <v>0</v>
      </c>
      <c r="M5" s="331">
        <f t="shared" si="1"/>
        <v>0</v>
      </c>
      <c r="N5" s="331">
        <f t="shared" si="1"/>
        <v>0</v>
      </c>
      <c r="O5" s="331">
        <f t="shared" si="1"/>
        <v>0</v>
      </c>
      <c r="P5" s="331">
        <f t="shared" si="1"/>
        <v>0</v>
      </c>
      <c r="Q5" s="331">
        <f t="shared" si="1"/>
        <v>0</v>
      </c>
      <c r="R5" s="331">
        <f t="shared" si="1"/>
        <v>0</v>
      </c>
      <c r="S5" s="331">
        <f t="shared" si="1"/>
        <v>0</v>
      </c>
      <c r="T5" s="331">
        <f t="shared" si="1"/>
        <v>0</v>
      </c>
    </row>
    <row r="6" spans="1:22"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</row>
    <row r="7" spans="1:22" ht="15.75">
      <c r="F7" s="128" t="s">
        <v>240</v>
      </c>
      <c r="G7" s="104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7"/>
    </row>
    <row r="8" spans="1:22" ht="15.75">
      <c r="F8" s="198"/>
      <c r="G8" s="116" t="s">
        <v>241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7"/>
    </row>
    <row r="9" spans="1:22" ht="15.75">
      <c r="F9" s="197"/>
      <c r="G9" s="197"/>
      <c r="H9" s="128" t="s">
        <v>242</v>
      </c>
      <c r="I9" s="104"/>
      <c r="J9" s="104"/>
      <c r="K9" s="104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7"/>
    </row>
    <row r="10" spans="1:22" ht="15.75">
      <c r="F10" s="197"/>
      <c r="G10" s="198"/>
      <c r="H10" s="197"/>
      <c r="I10" s="116" t="s">
        <v>265</v>
      </c>
      <c r="J10" s="116"/>
      <c r="K10" s="116"/>
      <c r="L10" s="199"/>
      <c r="M10" s="199"/>
      <c r="N10" s="199"/>
      <c r="O10" s="199"/>
      <c r="P10" s="199"/>
      <c r="Q10" s="199"/>
      <c r="R10" s="199"/>
      <c r="S10" s="199"/>
      <c r="T10" s="199"/>
      <c r="U10" s="196"/>
      <c r="V10" s="197"/>
    </row>
    <row r="11" spans="1:22" ht="15.75">
      <c r="F11" s="197"/>
      <c r="G11" s="198"/>
      <c r="H11" s="197"/>
      <c r="I11" s="116"/>
      <c r="J11" s="128" t="s">
        <v>344</v>
      </c>
      <c r="K11" s="116"/>
      <c r="L11" s="199"/>
      <c r="M11" s="199"/>
      <c r="N11" s="199"/>
      <c r="O11" s="199"/>
      <c r="P11" s="199"/>
      <c r="Q11" s="199"/>
      <c r="R11" s="199"/>
      <c r="S11" s="199"/>
      <c r="T11" s="199"/>
      <c r="U11" s="196"/>
      <c r="V11" s="197"/>
    </row>
    <row r="12" spans="1:22" ht="15.75">
      <c r="F12" s="197"/>
      <c r="G12" s="198"/>
      <c r="H12" s="197"/>
      <c r="I12" s="116"/>
      <c r="J12" s="116"/>
      <c r="K12" s="116" t="s">
        <v>345</v>
      </c>
      <c r="L12" s="199"/>
      <c r="M12" s="199"/>
      <c r="N12" s="199"/>
      <c r="O12" s="199"/>
      <c r="P12" s="199"/>
      <c r="Q12" s="199"/>
      <c r="R12" s="199"/>
      <c r="S12" s="199"/>
      <c r="T12" s="199"/>
      <c r="U12" s="196"/>
      <c r="V12" s="197"/>
    </row>
    <row r="13" spans="1:22" ht="15.75">
      <c r="F13" s="197"/>
      <c r="G13" s="197"/>
      <c r="H13" s="196"/>
      <c r="I13" s="199"/>
      <c r="J13" s="199"/>
      <c r="K13" s="199"/>
      <c r="L13" s="128" t="s">
        <v>346</v>
      </c>
      <c r="M13" s="199"/>
      <c r="N13" s="199"/>
      <c r="O13" s="199"/>
      <c r="P13" s="199"/>
      <c r="Q13" s="199"/>
      <c r="R13" s="199"/>
      <c r="S13" s="199"/>
      <c r="T13" s="199"/>
      <c r="U13" s="196"/>
      <c r="V13" s="197"/>
    </row>
    <row r="14" spans="1:22" ht="15.75">
      <c r="C14" s="91">
        <f>SUM(C6:C7)</f>
        <v>0</v>
      </c>
      <c r="F14" s="196"/>
      <c r="G14" s="196"/>
      <c r="H14" s="196"/>
      <c r="I14" s="199"/>
      <c r="J14" s="199"/>
      <c r="K14" s="199"/>
      <c r="L14" s="199"/>
      <c r="M14" s="116" t="s">
        <v>266</v>
      </c>
      <c r="N14" s="199"/>
      <c r="O14" s="199"/>
      <c r="P14" s="199"/>
      <c r="Q14" s="199"/>
      <c r="R14" s="199"/>
      <c r="S14" s="199"/>
      <c r="T14" s="199"/>
      <c r="U14" s="196"/>
      <c r="V14" s="197"/>
    </row>
    <row r="15" spans="1:22" ht="15.75">
      <c r="F15" s="197"/>
      <c r="G15" s="197"/>
      <c r="H15" s="196"/>
      <c r="I15" s="199"/>
      <c r="J15" s="199"/>
      <c r="K15" s="199"/>
      <c r="L15" s="199"/>
      <c r="M15" s="199"/>
      <c r="N15" s="128" t="s">
        <v>347</v>
      </c>
      <c r="O15" s="199"/>
      <c r="P15" s="199"/>
      <c r="Q15" s="199"/>
      <c r="R15" s="199"/>
      <c r="S15" s="199"/>
      <c r="T15" s="199"/>
      <c r="U15" s="196"/>
      <c r="V15" s="197"/>
    </row>
    <row r="16" spans="1:22" ht="15.75">
      <c r="F16" s="197"/>
      <c r="G16" s="197"/>
      <c r="H16" s="196"/>
      <c r="I16" s="199"/>
      <c r="J16" s="199"/>
      <c r="K16" s="199"/>
      <c r="L16" s="199"/>
      <c r="M16" s="199"/>
      <c r="N16" s="199"/>
      <c r="O16" s="116" t="s">
        <v>348</v>
      </c>
      <c r="P16" s="199"/>
      <c r="Q16" s="199"/>
      <c r="R16" s="199"/>
      <c r="S16" s="199"/>
      <c r="T16" s="199"/>
      <c r="U16" s="196"/>
      <c r="V16" s="197"/>
    </row>
    <row r="17" spans="4:22" ht="15.75">
      <c r="F17" s="197"/>
      <c r="G17" s="197"/>
      <c r="H17" s="196"/>
      <c r="I17" s="199"/>
      <c r="J17" s="199"/>
      <c r="K17" s="199"/>
      <c r="L17" s="199"/>
      <c r="M17" s="199"/>
      <c r="N17" s="199"/>
      <c r="O17" s="199"/>
      <c r="P17" s="128" t="s">
        <v>267</v>
      </c>
      <c r="Q17" s="199"/>
      <c r="R17" s="199"/>
      <c r="S17" s="199"/>
      <c r="T17" s="199"/>
      <c r="U17" s="196"/>
      <c r="V17" s="197"/>
    </row>
    <row r="18" spans="4:22" ht="15.75">
      <c r="F18" s="197"/>
      <c r="G18" s="197"/>
      <c r="H18" s="196"/>
      <c r="I18" s="199"/>
      <c r="J18" s="199"/>
      <c r="K18" s="199"/>
      <c r="L18" s="199"/>
      <c r="M18" s="199"/>
      <c r="N18" s="199"/>
      <c r="O18" s="199"/>
      <c r="P18" s="199"/>
      <c r="Q18" s="116" t="s">
        <v>268</v>
      </c>
      <c r="R18" s="116"/>
      <c r="S18" s="116"/>
      <c r="T18" s="199"/>
      <c r="U18" s="196"/>
      <c r="V18" s="197"/>
    </row>
    <row r="19" spans="4:22" ht="15.75">
      <c r="F19" s="197"/>
      <c r="G19" s="197"/>
      <c r="H19" s="196"/>
      <c r="I19" s="199"/>
      <c r="J19" s="199"/>
      <c r="K19" s="199"/>
      <c r="L19" s="199"/>
      <c r="M19" s="199"/>
      <c r="N19" s="199"/>
      <c r="O19" s="199"/>
      <c r="P19" s="199"/>
      <c r="Q19" s="199"/>
      <c r="R19" s="128" t="s">
        <v>269</v>
      </c>
      <c r="S19" s="199"/>
      <c r="T19" s="199"/>
      <c r="U19" s="196"/>
      <c r="V19" s="197"/>
    </row>
    <row r="20" spans="4:22" ht="15.75">
      <c r="F20" s="197"/>
      <c r="G20" s="197"/>
      <c r="H20" s="196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16" t="s">
        <v>270</v>
      </c>
      <c r="T20" s="199"/>
      <c r="U20" s="196"/>
      <c r="V20" s="197"/>
    </row>
    <row r="21" spans="4:22" ht="15.75">
      <c r="F21" s="197"/>
      <c r="G21" s="197"/>
      <c r="H21" s="196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28" t="s">
        <v>349</v>
      </c>
      <c r="U21" s="196"/>
      <c r="V21" s="197"/>
    </row>
    <row r="22" spans="4:22">
      <c r="F22" s="197"/>
      <c r="G22" s="197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7"/>
    </row>
    <row r="23" spans="4:22" ht="15.75" customHeight="1">
      <c r="D23" s="217"/>
      <c r="E23" s="216"/>
      <c r="F23" s="216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</row>
    <row r="24" spans="4:22" ht="15.75" customHeight="1">
      <c r="D24" s="217"/>
      <c r="E24" s="216"/>
      <c r="F24" s="216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</row>
    <row r="25" spans="4:22"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</row>
    <row r="26" spans="4:22"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spans="4:22"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</row>
    <row r="28" spans="4:22">
      <c r="D28" s="217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spans="4:22"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spans="4:22"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spans="4:22"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spans="4:22"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</row>
    <row r="33" spans="8:21"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</row>
    <row r="34" spans="8:21"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D29"/>
  <sheetViews>
    <sheetView workbookViewId="0">
      <pane ySplit="2" topLeftCell="A3" activePane="bottomLeft" state="frozen"/>
      <selection pane="bottomLeft" activeCell="D30" sqref="D30"/>
    </sheetView>
  </sheetViews>
  <sheetFormatPr defaultRowHeight="11.25"/>
  <cols>
    <col min="1" max="1" width="8.140625" style="7" bestFit="1" customWidth="1"/>
    <col min="2" max="2" width="65.140625" style="118" bestFit="1" customWidth="1"/>
    <col min="3" max="4" width="9.42578125" style="1" customWidth="1"/>
    <col min="5" max="5" width="9.42578125" style="72" customWidth="1"/>
    <col min="6" max="6" width="8.140625" style="72" customWidth="1"/>
    <col min="7" max="7" width="10.7109375" style="72" customWidth="1"/>
    <col min="8" max="8" width="9.42578125" style="72" customWidth="1"/>
    <col min="9" max="10" width="7.85546875" style="72" customWidth="1"/>
    <col min="11" max="11" width="8.28515625" style="72" customWidth="1"/>
    <col min="12" max="12" width="8.42578125" style="72" customWidth="1"/>
    <col min="13" max="13" width="8.7109375" style="72" customWidth="1"/>
    <col min="14" max="26" width="7.140625" style="72" customWidth="1"/>
    <col min="27" max="27" width="8" style="72" customWidth="1"/>
    <col min="28" max="28" width="7.140625" style="72" customWidth="1"/>
    <col min="29" max="29" width="6.140625" style="72" customWidth="1"/>
    <col min="30" max="30" width="7.140625" style="72" customWidth="1"/>
    <col min="31" max="33" width="6.140625" style="72" customWidth="1"/>
    <col min="34" max="34" width="8.140625" style="72" customWidth="1"/>
    <col min="35" max="35" width="7.85546875" style="72" customWidth="1"/>
    <col min="36" max="36" width="16.28515625" style="72" customWidth="1"/>
    <col min="37" max="37" width="8.28515625" style="72" customWidth="1"/>
    <col min="38" max="38" width="7.140625" style="72" customWidth="1"/>
    <col min="39" max="39" width="8.140625" style="72" customWidth="1"/>
    <col min="40" max="40" width="7.7109375" style="72" customWidth="1"/>
    <col min="41" max="41" width="7" style="72" customWidth="1"/>
    <col min="42" max="42" width="6.140625" style="72" customWidth="1"/>
    <col min="43" max="47" width="7.85546875" style="72" customWidth="1"/>
    <col min="48" max="50" width="6.140625" style="72" customWidth="1"/>
    <col min="51" max="51" width="8.28515625" style="72" customWidth="1"/>
    <col min="52" max="52" width="8" style="72" customWidth="1"/>
    <col min="53" max="53" width="6.140625" style="72" customWidth="1"/>
    <col min="54" max="54" width="8.140625" style="72" customWidth="1"/>
    <col min="55" max="55" width="6.140625" style="72" customWidth="1"/>
    <col min="56" max="56" width="7.85546875" style="72" customWidth="1"/>
    <col min="57" max="57" width="8" style="72" customWidth="1"/>
    <col min="58" max="59" width="6.140625" style="72" customWidth="1"/>
    <col min="60" max="60" width="8.85546875" style="72" customWidth="1"/>
    <col min="61" max="61" width="8.5703125" style="72" customWidth="1"/>
    <col min="62" max="67" width="6.140625" style="72" customWidth="1"/>
    <col min="68" max="68" width="8.140625" style="72" customWidth="1"/>
    <col min="69" max="69" width="8.5703125" style="72" customWidth="1"/>
    <col min="70" max="70" width="7" style="72" customWidth="1"/>
    <col min="71" max="71" width="6.140625" style="72" customWidth="1"/>
    <col min="72" max="72" width="7.85546875" style="72" customWidth="1"/>
    <col min="73" max="73" width="10.5703125" style="72" customWidth="1"/>
    <col min="74" max="74" width="6" style="72" customWidth="1"/>
    <col min="75" max="75" width="5.140625" style="72" customWidth="1"/>
    <col min="76" max="76" width="8.140625" style="72" customWidth="1"/>
    <col min="77" max="77" width="6.85546875" style="72" customWidth="1"/>
    <col min="78" max="78" width="6.5703125" style="72" customWidth="1"/>
    <col min="79" max="79" width="10.5703125" style="72" customWidth="1"/>
    <col min="80" max="80" width="9.42578125" style="72" bestFit="1" customWidth="1"/>
    <col min="81" max="81" width="9.7109375" style="72" bestFit="1" customWidth="1"/>
    <col min="82" max="279" width="9.140625" style="2"/>
    <col min="280" max="280" width="9" style="2" bestFit="1" customWidth="1"/>
    <col min="281" max="281" width="9.85546875" style="2" bestFit="1" customWidth="1"/>
    <col min="282" max="282" width="9.140625" style="2" bestFit="1" customWidth="1"/>
    <col min="283" max="283" width="16" style="2" bestFit="1" customWidth="1"/>
    <col min="284" max="284" width="9" style="2" bestFit="1" customWidth="1"/>
    <col min="285" max="285" width="7.85546875" style="2" bestFit="1" customWidth="1"/>
    <col min="286" max="286" width="11.7109375" style="2" bestFit="1" customWidth="1"/>
    <col min="287" max="287" width="14.28515625" style="2" customWidth="1"/>
    <col min="288" max="288" width="11.7109375" style="2" bestFit="1" customWidth="1"/>
    <col min="289" max="289" width="14.140625" style="2" bestFit="1" customWidth="1"/>
    <col min="290" max="290" width="16.7109375" style="2" customWidth="1"/>
    <col min="291" max="291" width="16.5703125" style="2" customWidth="1"/>
    <col min="292" max="293" width="7.85546875" style="2" bestFit="1" customWidth="1"/>
    <col min="294" max="294" width="8" style="2" bestFit="1" customWidth="1"/>
    <col min="295" max="296" width="7.85546875" style="2" bestFit="1" customWidth="1"/>
    <col min="297" max="297" width="9.7109375" style="2" customWidth="1"/>
    <col min="298" max="298" width="12.85546875" style="2" customWidth="1"/>
    <col min="299" max="535" width="9.140625" style="2"/>
    <col min="536" max="536" width="9" style="2" bestFit="1" customWidth="1"/>
    <col min="537" max="537" width="9.85546875" style="2" bestFit="1" customWidth="1"/>
    <col min="538" max="538" width="9.140625" style="2" bestFit="1" customWidth="1"/>
    <col min="539" max="539" width="16" style="2" bestFit="1" customWidth="1"/>
    <col min="540" max="540" width="9" style="2" bestFit="1" customWidth="1"/>
    <col min="541" max="541" width="7.85546875" style="2" bestFit="1" customWidth="1"/>
    <col min="542" max="542" width="11.7109375" style="2" bestFit="1" customWidth="1"/>
    <col min="543" max="543" width="14.28515625" style="2" customWidth="1"/>
    <col min="544" max="544" width="11.7109375" style="2" bestFit="1" customWidth="1"/>
    <col min="545" max="545" width="14.140625" style="2" bestFit="1" customWidth="1"/>
    <col min="546" max="546" width="16.7109375" style="2" customWidth="1"/>
    <col min="547" max="547" width="16.5703125" style="2" customWidth="1"/>
    <col min="548" max="549" width="7.85546875" style="2" bestFit="1" customWidth="1"/>
    <col min="550" max="550" width="8" style="2" bestFit="1" customWidth="1"/>
    <col min="551" max="552" width="7.85546875" style="2" bestFit="1" customWidth="1"/>
    <col min="553" max="553" width="9.7109375" style="2" customWidth="1"/>
    <col min="554" max="554" width="12.85546875" style="2" customWidth="1"/>
    <col min="555" max="791" width="9.140625" style="2"/>
    <col min="792" max="792" width="9" style="2" bestFit="1" customWidth="1"/>
    <col min="793" max="793" width="9.85546875" style="2" bestFit="1" customWidth="1"/>
    <col min="794" max="794" width="9.140625" style="2" bestFit="1" customWidth="1"/>
    <col min="795" max="795" width="16" style="2" bestFit="1" customWidth="1"/>
    <col min="796" max="796" width="9" style="2" bestFit="1" customWidth="1"/>
    <col min="797" max="797" width="7.85546875" style="2" bestFit="1" customWidth="1"/>
    <col min="798" max="798" width="11.7109375" style="2" bestFit="1" customWidth="1"/>
    <col min="799" max="799" width="14.28515625" style="2" customWidth="1"/>
    <col min="800" max="800" width="11.7109375" style="2" bestFit="1" customWidth="1"/>
    <col min="801" max="801" width="14.140625" style="2" bestFit="1" customWidth="1"/>
    <col min="802" max="802" width="16.7109375" style="2" customWidth="1"/>
    <col min="803" max="803" width="16.5703125" style="2" customWidth="1"/>
    <col min="804" max="805" width="7.85546875" style="2" bestFit="1" customWidth="1"/>
    <col min="806" max="806" width="8" style="2" bestFit="1" customWidth="1"/>
    <col min="807" max="808" width="7.85546875" style="2" bestFit="1" customWidth="1"/>
    <col min="809" max="809" width="9.7109375" style="2" customWidth="1"/>
    <col min="810" max="810" width="12.85546875" style="2" customWidth="1"/>
    <col min="811" max="1047" width="9.140625" style="2"/>
    <col min="1048" max="1048" width="9" style="2" bestFit="1" customWidth="1"/>
    <col min="1049" max="1049" width="9.85546875" style="2" bestFit="1" customWidth="1"/>
    <col min="1050" max="1050" width="9.140625" style="2" bestFit="1" customWidth="1"/>
    <col min="1051" max="1051" width="16" style="2" bestFit="1" customWidth="1"/>
    <col min="1052" max="1052" width="9" style="2" bestFit="1" customWidth="1"/>
    <col min="1053" max="1053" width="7.85546875" style="2" bestFit="1" customWidth="1"/>
    <col min="1054" max="1054" width="11.7109375" style="2" bestFit="1" customWidth="1"/>
    <col min="1055" max="1055" width="14.28515625" style="2" customWidth="1"/>
    <col min="1056" max="1056" width="11.7109375" style="2" bestFit="1" customWidth="1"/>
    <col min="1057" max="1057" width="14.140625" style="2" bestFit="1" customWidth="1"/>
    <col min="1058" max="1058" width="16.7109375" style="2" customWidth="1"/>
    <col min="1059" max="1059" width="16.5703125" style="2" customWidth="1"/>
    <col min="1060" max="1061" width="7.85546875" style="2" bestFit="1" customWidth="1"/>
    <col min="1062" max="1062" width="8" style="2" bestFit="1" customWidth="1"/>
    <col min="1063" max="1064" width="7.85546875" style="2" bestFit="1" customWidth="1"/>
    <col min="1065" max="1065" width="9.7109375" style="2" customWidth="1"/>
    <col min="1066" max="1066" width="12.85546875" style="2" customWidth="1"/>
    <col min="1067" max="1303" width="9.140625" style="2"/>
    <col min="1304" max="1304" width="9" style="2" bestFit="1" customWidth="1"/>
    <col min="1305" max="1305" width="9.85546875" style="2" bestFit="1" customWidth="1"/>
    <col min="1306" max="1306" width="9.140625" style="2" bestFit="1" customWidth="1"/>
    <col min="1307" max="1307" width="16" style="2" bestFit="1" customWidth="1"/>
    <col min="1308" max="1308" width="9" style="2" bestFit="1" customWidth="1"/>
    <col min="1309" max="1309" width="7.85546875" style="2" bestFit="1" customWidth="1"/>
    <col min="1310" max="1310" width="11.7109375" style="2" bestFit="1" customWidth="1"/>
    <col min="1311" max="1311" width="14.28515625" style="2" customWidth="1"/>
    <col min="1312" max="1312" width="11.7109375" style="2" bestFit="1" customWidth="1"/>
    <col min="1313" max="1313" width="14.140625" style="2" bestFit="1" customWidth="1"/>
    <col min="1314" max="1314" width="16.7109375" style="2" customWidth="1"/>
    <col min="1315" max="1315" width="16.5703125" style="2" customWidth="1"/>
    <col min="1316" max="1317" width="7.85546875" style="2" bestFit="1" customWidth="1"/>
    <col min="1318" max="1318" width="8" style="2" bestFit="1" customWidth="1"/>
    <col min="1319" max="1320" width="7.85546875" style="2" bestFit="1" customWidth="1"/>
    <col min="1321" max="1321" width="9.7109375" style="2" customWidth="1"/>
    <col min="1322" max="1322" width="12.85546875" style="2" customWidth="1"/>
    <col min="1323" max="1559" width="9.140625" style="2"/>
    <col min="1560" max="1560" width="9" style="2" bestFit="1" customWidth="1"/>
    <col min="1561" max="1561" width="9.85546875" style="2" bestFit="1" customWidth="1"/>
    <col min="1562" max="1562" width="9.140625" style="2" bestFit="1" customWidth="1"/>
    <col min="1563" max="1563" width="16" style="2" bestFit="1" customWidth="1"/>
    <col min="1564" max="1564" width="9" style="2" bestFit="1" customWidth="1"/>
    <col min="1565" max="1565" width="7.85546875" style="2" bestFit="1" customWidth="1"/>
    <col min="1566" max="1566" width="11.7109375" style="2" bestFit="1" customWidth="1"/>
    <col min="1567" max="1567" width="14.28515625" style="2" customWidth="1"/>
    <col min="1568" max="1568" width="11.7109375" style="2" bestFit="1" customWidth="1"/>
    <col min="1569" max="1569" width="14.140625" style="2" bestFit="1" customWidth="1"/>
    <col min="1570" max="1570" width="16.7109375" style="2" customWidth="1"/>
    <col min="1571" max="1571" width="16.5703125" style="2" customWidth="1"/>
    <col min="1572" max="1573" width="7.85546875" style="2" bestFit="1" customWidth="1"/>
    <col min="1574" max="1574" width="8" style="2" bestFit="1" customWidth="1"/>
    <col min="1575" max="1576" width="7.85546875" style="2" bestFit="1" customWidth="1"/>
    <col min="1577" max="1577" width="9.7109375" style="2" customWidth="1"/>
    <col min="1578" max="1578" width="12.85546875" style="2" customWidth="1"/>
    <col min="1579" max="1815" width="9.140625" style="2"/>
    <col min="1816" max="1816" width="9" style="2" bestFit="1" customWidth="1"/>
    <col min="1817" max="1817" width="9.85546875" style="2" bestFit="1" customWidth="1"/>
    <col min="1818" max="1818" width="9.140625" style="2" bestFit="1" customWidth="1"/>
    <col min="1819" max="1819" width="16" style="2" bestFit="1" customWidth="1"/>
    <col min="1820" max="1820" width="9" style="2" bestFit="1" customWidth="1"/>
    <col min="1821" max="1821" width="7.85546875" style="2" bestFit="1" customWidth="1"/>
    <col min="1822" max="1822" width="11.7109375" style="2" bestFit="1" customWidth="1"/>
    <col min="1823" max="1823" width="14.28515625" style="2" customWidth="1"/>
    <col min="1824" max="1824" width="11.7109375" style="2" bestFit="1" customWidth="1"/>
    <col min="1825" max="1825" width="14.140625" style="2" bestFit="1" customWidth="1"/>
    <col min="1826" max="1826" width="16.7109375" style="2" customWidth="1"/>
    <col min="1827" max="1827" width="16.5703125" style="2" customWidth="1"/>
    <col min="1828" max="1829" width="7.85546875" style="2" bestFit="1" customWidth="1"/>
    <col min="1830" max="1830" width="8" style="2" bestFit="1" customWidth="1"/>
    <col min="1831" max="1832" width="7.85546875" style="2" bestFit="1" customWidth="1"/>
    <col min="1833" max="1833" width="9.7109375" style="2" customWidth="1"/>
    <col min="1834" max="1834" width="12.85546875" style="2" customWidth="1"/>
    <col min="1835" max="2071" width="9.140625" style="2"/>
    <col min="2072" max="2072" width="9" style="2" bestFit="1" customWidth="1"/>
    <col min="2073" max="2073" width="9.85546875" style="2" bestFit="1" customWidth="1"/>
    <col min="2074" max="2074" width="9.140625" style="2" bestFit="1" customWidth="1"/>
    <col min="2075" max="2075" width="16" style="2" bestFit="1" customWidth="1"/>
    <col min="2076" max="2076" width="9" style="2" bestFit="1" customWidth="1"/>
    <col min="2077" max="2077" width="7.85546875" style="2" bestFit="1" customWidth="1"/>
    <col min="2078" max="2078" width="11.7109375" style="2" bestFit="1" customWidth="1"/>
    <col min="2079" max="2079" width="14.28515625" style="2" customWidth="1"/>
    <col min="2080" max="2080" width="11.7109375" style="2" bestFit="1" customWidth="1"/>
    <col min="2081" max="2081" width="14.140625" style="2" bestFit="1" customWidth="1"/>
    <col min="2082" max="2082" width="16.7109375" style="2" customWidth="1"/>
    <col min="2083" max="2083" width="16.5703125" style="2" customWidth="1"/>
    <col min="2084" max="2085" width="7.85546875" style="2" bestFit="1" customWidth="1"/>
    <col min="2086" max="2086" width="8" style="2" bestFit="1" customWidth="1"/>
    <col min="2087" max="2088" width="7.85546875" style="2" bestFit="1" customWidth="1"/>
    <col min="2089" max="2089" width="9.7109375" style="2" customWidth="1"/>
    <col min="2090" max="2090" width="12.85546875" style="2" customWidth="1"/>
    <col min="2091" max="2327" width="9.140625" style="2"/>
    <col min="2328" max="2328" width="9" style="2" bestFit="1" customWidth="1"/>
    <col min="2329" max="2329" width="9.85546875" style="2" bestFit="1" customWidth="1"/>
    <col min="2330" max="2330" width="9.140625" style="2" bestFit="1" customWidth="1"/>
    <col min="2331" max="2331" width="16" style="2" bestFit="1" customWidth="1"/>
    <col min="2332" max="2332" width="9" style="2" bestFit="1" customWidth="1"/>
    <col min="2333" max="2333" width="7.85546875" style="2" bestFit="1" customWidth="1"/>
    <col min="2334" max="2334" width="11.7109375" style="2" bestFit="1" customWidth="1"/>
    <col min="2335" max="2335" width="14.28515625" style="2" customWidth="1"/>
    <col min="2336" max="2336" width="11.7109375" style="2" bestFit="1" customWidth="1"/>
    <col min="2337" max="2337" width="14.140625" style="2" bestFit="1" customWidth="1"/>
    <col min="2338" max="2338" width="16.7109375" style="2" customWidth="1"/>
    <col min="2339" max="2339" width="16.5703125" style="2" customWidth="1"/>
    <col min="2340" max="2341" width="7.85546875" style="2" bestFit="1" customWidth="1"/>
    <col min="2342" max="2342" width="8" style="2" bestFit="1" customWidth="1"/>
    <col min="2343" max="2344" width="7.85546875" style="2" bestFit="1" customWidth="1"/>
    <col min="2345" max="2345" width="9.7109375" style="2" customWidth="1"/>
    <col min="2346" max="2346" width="12.85546875" style="2" customWidth="1"/>
    <col min="2347" max="2583" width="9.140625" style="2"/>
    <col min="2584" max="2584" width="9" style="2" bestFit="1" customWidth="1"/>
    <col min="2585" max="2585" width="9.85546875" style="2" bestFit="1" customWidth="1"/>
    <col min="2586" max="2586" width="9.140625" style="2" bestFit="1" customWidth="1"/>
    <col min="2587" max="2587" width="16" style="2" bestFit="1" customWidth="1"/>
    <col min="2588" max="2588" width="9" style="2" bestFit="1" customWidth="1"/>
    <col min="2589" max="2589" width="7.85546875" style="2" bestFit="1" customWidth="1"/>
    <col min="2590" max="2590" width="11.7109375" style="2" bestFit="1" customWidth="1"/>
    <col min="2591" max="2591" width="14.28515625" style="2" customWidth="1"/>
    <col min="2592" max="2592" width="11.7109375" style="2" bestFit="1" customWidth="1"/>
    <col min="2593" max="2593" width="14.140625" style="2" bestFit="1" customWidth="1"/>
    <col min="2594" max="2594" width="16.7109375" style="2" customWidth="1"/>
    <col min="2595" max="2595" width="16.5703125" style="2" customWidth="1"/>
    <col min="2596" max="2597" width="7.85546875" style="2" bestFit="1" customWidth="1"/>
    <col min="2598" max="2598" width="8" style="2" bestFit="1" customWidth="1"/>
    <col min="2599" max="2600" width="7.85546875" style="2" bestFit="1" customWidth="1"/>
    <col min="2601" max="2601" width="9.7109375" style="2" customWidth="1"/>
    <col min="2602" max="2602" width="12.85546875" style="2" customWidth="1"/>
    <col min="2603" max="2839" width="9.140625" style="2"/>
    <col min="2840" max="2840" width="9" style="2" bestFit="1" customWidth="1"/>
    <col min="2841" max="2841" width="9.85546875" style="2" bestFit="1" customWidth="1"/>
    <col min="2842" max="2842" width="9.140625" style="2" bestFit="1" customWidth="1"/>
    <col min="2843" max="2843" width="16" style="2" bestFit="1" customWidth="1"/>
    <col min="2844" max="2844" width="9" style="2" bestFit="1" customWidth="1"/>
    <col min="2845" max="2845" width="7.85546875" style="2" bestFit="1" customWidth="1"/>
    <col min="2846" max="2846" width="11.7109375" style="2" bestFit="1" customWidth="1"/>
    <col min="2847" max="2847" width="14.28515625" style="2" customWidth="1"/>
    <col min="2848" max="2848" width="11.7109375" style="2" bestFit="1" customWidth="1"/>
    <col min="2849" max="2849" width="14.140625" style="2" bestFit="1" customWidth="1"/>
    <col min="2850" max="2850" width="16.7109375" style="2" customWidth="1"/>
    <col min="2851" max="2851" width="16.5703125" style="2" customWidth="1"/>
    <col min="2852" max="2853" width="7.85546875" style="2" bestFit="1" customWidth="1"/>
    <col min="2854" max="2854" width="8" style="2" bestFit="1" customWidth="1"/>
    <col min="2855" max="2856" width="7.85546875" style="2" bestFit="1" customWidth="1"/>
    <col min="2857" max="2857" width="9.7109375" style="2" customWidth="1"/>
    <col min="2858" max="2858" width="12.85546875" style="2" customWidth="1"/>
    <col min="2859" max="3095" width="9.140625" style="2"/>
    <col min="3096" max="3096" width="9" style="2" bestFit="1" customWidth="1"/>
    <col min="3097" max="3097" width="9.85546875" style="2" bestFit="1" customWidth="1"/>
    <col min="3098" max="3098" width="9.140625" style="2" bestFit="1" customWidth="1"/>
    <col min="3099" max="3099" width="16" style="2" bestFit="1" customWidth="1"/>
    <col min="3100" max="3100" width="9" style="2" bestFit="1" customWidth="1"/>
    <col min="3101" max="3101" width="7.85546875" style="2" bestFit="1" customWidth="1"/>
    <col min="3102" max="3102" width="11.7109375" style="2" bestFit="1" customWidth="1"/>
    <col min="3103" max="3103" width="14.28515625" style="2" customWidth="1"/>
    <col min="3104" max="3104" width="11.7109375" style="2" bestFit="1" customWidth="1"/>
    <col min="3105" max="3105" width="14.140625" style="2" bestFit="1" customWidth="1"/>
    <col min="3106" max="3106" width="16.7109375" style="2" customWidth="1"/>
    <col min="3107" max="3107" width="16.5703125" style="2" customWidth="1"/>
    <col min="3108" max="3109" width="7.85546875" style="2" bestFit="1" customWidth="1"/>
    <col min="3110" max="3110" width="8" style="2" bestFit="1" customWidth="1"/>
    <col min="3111" max="3112" width="7.85546875" style="2" bestFit="1" customWidth="1"/>
    <col min="3113" max="3113" width="9.7109375" style="2" customWidth="1"/>
    <col min="3114" max="3114" width="12.85546875" style="2" customWidth="1"/>
    <col min="3115" max="3351" width="9.140625" style="2"/>
    <col min="3352" max="3352" width="9" style="2" bestFit="1" customWidth="1"/>
    <col min="3353" max="3353" width="9.85546875" style="2" bestFit="1" customWidth="1"/>
    <col min="3354" max="3354" width="9.140625" style="2" bestFit="1" customWidth="1"/>
    <col min="3355" max="3355" width="16" style="2" bestFit="1" customWidth="1"/>
    <col min="3356" max="3356" width="9" style="2" bestFit="1" customWidth="1"/>
    <col min="3357" max="3357" width="7.85546875" style="2" bestFit="1" customWidth="1"/>
    <col min="3358" max="3358" width="11.7109375" style="2" bestFit="1" customWidth="1"/>
    <col min="3359" max="3359" width="14.28515625" style="2" customWidth="1"/>
    <col min="3360" max="3360" width="11.7109375" style="2" bestFit="1" customWidth="1"/>
    <col min="3361" max="3361" width="14.140625" style="2" bestFit="1" customWidth="1"/>
    <col min="3362" max="3362" width="16.7109375" style="2" customWidth="1"/>
    <col min="3363" max="3363" width="16.5703125" style="2" customWidth="1"/>
    <col min="3364" max="3365" width="7.85546875" style="2" bestFit="1" customWidth="1"/>
    <col min="3366" max="3366" width="8" style="2" bestFit="1" customWidth="1"/>
    <col min="3367" max="3368" width="7.85546875" style="2" bestFit="1" customWidth="1"/>
    <col min="3369" max="3369" width="9.7109375" style="2" customWidth="1"/>
    <col min="3370" max="3370" width="12.85546875" style="2" customWidth="1"/>
    <col min="3371" max="3607" width="9.140625" style="2"/>
    <col min="3608" max="3608" width="9" style="2" bestFit="1" customWidth="1"/>
    <col min="3609" max="3609" width="9.85546875" style="2" bestFit="1" customWidth="1"/>
    <col min="3610" max="3610" width="9.140625" style="2" bestFit="1" customWidth="1"/>
    <col min="3611" max="3611" width="16" style="2" bestFit="1" customWidth="1"/>
    <col min="3612" max="3612" width="9" style="2" bestFit="1" customWidth="1"/>
    <col min="3613" max="3613" width="7.85546875" style="2" bestFit="1" customWidth="1"/>
    <col min="3614" max="3614" width="11.7109375" style="2" bestFit="1" customWidth="1"/>
    <col min="3615" max="3615" width="14.28515625" style="2" customWidth="1"/>
    <col min="3616" max="3616" width="11.7109375" style="2" bestFit="1" customWidth="1"/>
    <col min="3617" max="3617" width="14.140625" style="2" bestFit="1" customWidth="1"/>
    <col min="3618" max="3618" width="16.7109375" style="2" customWidth="1"/>
    <col min="3619" max="3619" width="16.5703125" style="2" customWidth="1"/>
    <col min="3620" max="3621" width="7.85546875" style="2" bestFit="1" customWidth="1"/>
    <col min="3622" max="3622" width="8" style="2" bestFit="1" customWidth="1"/>
    <col min="3623" max="3624" width="7.85546875" style="2" bestFit="1" customWidth="1"/>
    <col min="3625" max="3625" width="9.7109375" style="2" customWidth="1"/>
    <col min="3626" max="3626" width="12.85546875" style="2" customWidth="1"/>
    <col min="3627" max="3863" width="9.140625" style="2"/>
    <col min="3864" max="3864" width="9" style="2" bestFit="1" customWidth="1"/>
    <col min="3865" max="3865" width="9.85546875" style="2" bestFit="1" customWidth="1"/>
    <col min="3866" max="3866" width="9.140625" style="2" bestFit="1" customWidth="1"/>
    <col min="3867" max="3867" width="16" style="2" bestFit="1" customWidth="1"/>
    <col min="3868" max="3868" width="9" style="2" bestFit="1" customWidth="1"/>
    <col min="3869" max="3869" width="7.85546875" style="2" bestFit="1" customWidth="1"/>
    <col min="3870" max="3870" width="11.7109375" style="2" bestFit="1" customWidth="1"/>
    <col min="3871" max="3871" width="14.28515625" style="2" customWidth="1"/>
    <col min="3872" max="3872" width="11.7109375" style="2" bestFit="1" customWidth="1"/>
    <col min="3873" max="3873" width="14.140625" style="2" bestFit="1" customWidth="1"/>
    <col min="3874" max="3874" width="16.7109375" style="2" customWidth="1"/>
    <col min="3875" max="3875" width="16.5703125" style="2" customWidth="1"/>
    <col min="3876" max="3877" width="7.85546875" style="2" bestFit="1" customWidth="1"/>
    <col min="3878" max="3878" width="8" style="2" bestFit="1" customWidth="1"/>
    <col min="3879" max="3880" width="7.85546875" style="2" bestFit="1" customWidth="1"/>
    <col min="3881" max="3881" width="9.7109375" style="2" customWidth="1"/>
    <col min="3882" max="3882" width="12.85546875" style="2" customWidth="1"/>
    <col min="3883" max="4119" width="9.140625" style="2"/>
    <col min="4120" max="4120" width="9" style="2" bestFit="1" customWidth="1"/>
    <col min="4121" max="4121" width="9.85546875" style="2" bestFit="1" customWidth="1"/>
    <col min="4122" max="4122" width="9.140625" style="2" bestFit="1" customWidth="1"/>
    <col min="4123" max="4123" width="16" style="2" bestFit="1" customWidth="1"/>
    <col min="4124" max="4124" width="9" style="2" bestFit="1" customWidth="1"/>
    <col min="4125" max="4125" width="7.85546875" style="2" bestFit="1" customWidth="1"/>
    <col min="4126" max="4126" width="11.7109375" style="2" bestFit="1" customWidth="1"/>
    <col min="4127" max="4127" width="14.28515625" style="2" customWidth="1"/>
    <col min="4128" max="4128" width="11.7109375" style="2" bestFit="1" customWidth="1"/>
    <col min="4129" max="4129" width="14.140625" style="2" bestFit="1" customWidth="1"/>
    <col min="4130" max="4130" width="16.7109375" style="2" customWidth="1"/>
    <col min="4131" max="4131" width="16.5703125" style="2" customWidth="1"/>
    <col min="4132" max="4133" width="7.85546875" style="2" bestFit="1" customWidth="1"/>
    <col min="4134" max="4134" width="8" style="2" bestFit="1" customWidth="1"/>
    <col min="4135" max="4136" width="7.85546875" style="2" bestFit="1" customWidth="1"/>
    <col min="4137" max="4137" width="9.7109375" style="2" customWidth="1"/>
    <col min="4138" max="4138" width="12.85546875" style="2" customWidth="1"/>
    <col min="4139" max="4375" width="9.140625" style="2"/>
    <col min="4376" max="4376" width="9" style="2" bestFit="1" customWidth="1"/>
    <col min="4377" max="4377" width="9.85546875" style="2" bestFit="1" customWidth="1"/>
    <col min="4378" max="4378" width="9.140625" style="2" bestFit="1" customWidth="1"/>
    <col min="4379" max="4379" width="16" style="2" bestFit="1" customWidth="1"/>
    <col min="4380" max="4380" width="9" style="2" bestFit="1" customWidth="1"/>
    <col min="4381" max="4381" width="7.85546875" style="2" bestFit="1" customWidth="1"/>
    <col min="4382" max="4382" width="11.7109375" style="2" bestFit="1" customWidth="1"/>
    <col min="4383" max="4383" width="14.28515625" style="2" customWidth="1"/>
    <col min="4384" max="4384" width="11.7109375" style="2" bestFit="1" customWidth="1"/>
    <col min="4385" max="4385" width="14.140625" style="2" bestFit="1" customWidth="1"/>
    <col min="4386" max="4386" width="16.7109375" style="2" customWidth="1"/>
    <col min="4387" max="4387" width="16.5703125" style="2" customWidth="1"/>
    <col min="4388" max="4389" width="7.85546875" style="2" bestFit="1" customWidth="1"/>
    <col min="4390" max="4390" width="8" style="2" bestFit="1" customWidth="1"/>
    <col min="4391" max="4392" width="7.85546875" style="2" bestFit="1" customWidth="1"/>
    <col min="4393" max="4393" width="9.7109375" style="2" customWidth="1"/>
    <col min="4394" max="4394" width="12.85546875" style="2" customWidth="1"/>
    <col min="4395" max="4631" width="9.140625" style="2"/>
    <col min="4632" max="4632" width="9" style="2" bestFit="1" customWidth="1"/>
    <col min="4633" max="4633" width="9.85546875" style="2" bestFit="1" customWidth="1"/>
    <col min="4634" max="4634" width="9.140625" style="2" bestFit="1" customWidth="1"/>
    <col min="4635" max="4635" width="16" style="2" bestFit="1" customWidth="1"/>
    <col min="4636" max="4636" width="9" style="2" bestFit="1" customWidth="1"/>
    <col min="4637" max="4637" width="7.85546875" style="2" bestFit="1" customWidth="1"/>
    <col min="4638" max="4638" width="11.7109375" style="2" bestFit="1" customWidth="1"/>
    <col min="4639" max="4639" width="14.28515625" style="2" customWidth="1"/>
    <col min="4640" max="4640" width="11.7109375" style="2" bestFit="1" customWidth="1"/>
    <col min="4641" max="4641" width="14.140625" style="2" bestFit="1" customWidth="1"/>
    <col min="4642" max="4642" width="16.7109375" style="2" customWidth="1"/>
    <col min="4643" max="4643" width="16.5703125" style="2" customWidth="1"/>
    <col min="4644" max="4645" width="7.85546875" style="2" bestFit="1" customWidth="1"/>
    <col min="4646" max="4646" width="8" style="2" bestFit="1" customWidth="1"/>
    <col min="4647" max="4648" width="7.85546875" style="2" bestFit="1" customWidth="1"/>
    <col min="4649" max="4649" width="9.7109375" style="2" customWidth="1"/>
    <col min="4650" max="4650" width="12.85546875" style="2" customWidth="1"/>
    <col min="4651" max="4887" width="9.140625" style="2"/>
    <col min="4888" max="4888" width="9" style="2" bestFit="1" customWidth="1"/>
    <col min="4889" max="4889" width="9.85546875" style="2" bestFit="1" customWidth="1"/>
    <col min="4890" max="4890" width="9.140625" style="2" bestFit="1" customWidth="1"/>
    <col min="4891" max="4891" width="16" style="2" bestFit="1" customWidth="1"/>
    <col min="4892" max="4892" width="9" style="2" bestFit="1" customWidth="1"/>
    <col min="4893" max="4893" width="7.85546875" style="2" bestFit="1" customWidth="1"/>
    <col min="4894" max="4894" width="11.7109375" style="2" bestFit="1" customWidth="1"/>
    <col min="4895" max="4895" width="14.28515625" style="2" customWidth="1"/>
    <col min="4896" max="4896" width="11.7109375" style="2" bestFit="1" customWidth="1"/>
    <col min="4897" max="4897" width="14.140625" style="2" bestFit="1" customWidth="1"/>
    <col min="4898" max="4898" width="16.7109375" style="2" customWidth="1"/>
    <col min="4899" max="4899" width="16.5703125" style="2" customWidth="1"/>
    <col min="4900" max="4901" width="7.85546875" style="2" bestFit="1" customWidth="1"/>
    <col min="4902" max="4902" width="8" style="2" bestFit="1" customWidth="1"/>
    <col min="4903" max="4904" width="7.85546875" style="2" bestFit="1" customWidth="1"/>
    <col min="4905" max="4905" width="9.7109375" style="2" customWidth="1"/>
    <col min="4906" max="4906" width="12.85546875" style="2" customWidth="1"/>
    <col min="4907" max="5143" width="9.140625" style="2"/>
    <col min="5144" max="5144" width="9" style="2" bestFit="1" customWidth="1"/>
    <col min="5145" max="5145" width="9.85546875" style="2" bestFit="1" customWidth="1"/>
    <col min="5146" max="5146" width="9.140625" style="2" bestFit="1" customWidth="1"/>
    <col min="5147" max="5147" width="16" style="2" bestFit="1" customWidth="1"/>
    <col min="5148" max="5148" width="9" style="2" bestFit="1" customWidth="1"/>
    <col min="5149" max="5149" width="7.85546875" style="2" bestFit="1" customWidth="1"/>
    <col min="5150" max="5150" width="11.7109375" style="2" bestFit="1" customWidth="1"/>
    <col min="5151" max="5151" width="14.28515625" style="2" customWidth="1"/>
    <col min="5152" max="5152" width="11.7109375" style="2" bestFit="1" customWidth="1"/>
    <col min="5153" max="5153" width="14.140625" style="2" bestFit="1" customWidth="1"/>
    <col min="5154" max="5154" width="16.7109375" style="2" customWidth="1"/>
    <col min="5155" max="5155" width="16.5703125" style="2" customWidth="1"/>
    <col min="5156" max="5157" width="7.85546875" style="2" bestFit="1" customWidth="1"/>
    <col min="5158" max="5158" width="8" style="2" bestFit="1" customWidth="1"/>
    <col min="5159" max="5160" width="7.85546875" style="2" bestFit="1" customWidth="1"/>
    <col min="5161" max="5161" width="9.7109375" style="2" customWidth="1"/>
    <col min="5162" max="5162" width="12.85546875" style="2" customWidth="1"/>
    <col min="5163" max="5399" width="9.140625" style="2"/>
    <col min="5400" max="5400" width="9" style="2" bestFit="1" customWidth="1"/>
    <col min="5401" max="5401" width="9.85546875" style="2" bestFit="1" customWidth="1"/>
    <col min="5402" max="5402" width="9.140625" style="2" bestFit="1" customWidth="1"/>
    <col min="5403" max="5403" width="16" style="2" bestFit="1" customWidth="1"/>
    <col min="5404" max="5404" width="9" style="2" bestFit="1" customWidth="1"/>
    <col min="5405" max="5405" width="7.85546875" style="2" bestFit="1" customWidth="1"/>
    <col min="5406" max="5406" width="11.7109375" style="2" bestFit="1" customWidth="1"/>
    <col min="5407" max="5407" width="14.28515625" style="2" customWidth="1"/>
    <col min="5408" max="5408" width="11.7109375" style="2" bestFit="1" customWidth="1"/>
    <col min="5409" max="5409" width="14.140625" style="2" bestFit="1" customWidth="1"/>
    <col min="5410" max="5410" width="16.7109375" style="2" customWidth="1"/>
    <col min="5411" max="5411" width="16.5703125" style="2" customWidth="1"/>
    <col min="5412" max="5413" width="7.85546875" style="2" bestFit="1" customWidth="1"/>
    <col min="5414" max="5414" width="8" style="2" bestFit="1" customWidth="1"/>
    <col min="5415" max="5416" width="7.85546875" style="2" bestFit="1" customWidth="1"/>
    <col min="5417" max="5417" width="9.7109375" style="2" customWidth="1"/>
    <col min="5418" max="5418" width="12.85546875" style="2" customWidth="1"/>
    <col min="5419" max="5655" width="9.140625" style="2"/>
    <col min="5656" max="5656" width="9" style="2" bestFit="1" customWidth="1"/>
    <col min="5657" max="5657" width="9.85546875" style="2" bestFit="1" customWidth="1"/>
    <col min="5658" max="5658" width="9.140625" style="2" bestFit="1" customWidth="1"/>
    <col min="5659" max="5659" width="16" style="2" bestFit="1" customWidth="1"/>
    <col min="5660" max="5660" width="9" style="2" bestFit="1" customWidth="1"/>
    <col min="5661" max="5661" width="7.85546875" style="2" bestFit="1" customWidth="1"/>
    <col min="5662" max="5662" width="11.7109375" style="2" bestFit="1" customWidth="1"/>
    <col min="5663" max="5663" width="14.28515625" style="2" customWidth="1"/>
    <col min="5664" max="5664" width="11.7109375" style="2" bestFit="1" customWidth="1"/>
    <col min="5665" max="5665" width="14.140625" style="2" bestFit="1" customWidth="1"/>
    <col min="5666" max="5666" width="16.7109375" style="2" customWidth="1"/>
    <col min="5667" max="5667" width="16.5703125" style="2" customWidth="1"/>
    <col min="5668" max="5669" width="7.85546875" style="2" bestFit="1" customWidth="1"/>
    <col min="5670" max="5670" width="8" style="2" bestFit="1" customWidth="1"/>
    <col min="5671" max="5672" width="7.85546875" style="2" bestFit="1" customWidth="1"/>
    <col min="5673" max="5673" width="9.7109375" style="2" customWidth="1"/>
    <col min="5674" max="5674" width="12.85546875" style="2" customWidth="1"/>
    <col min="5675" max="5911" width="9.140625" style="2"/>
    <col min="5912" max="5912" width="9" style="2" bestFit="1" customWidth="1"/>
    <col min="5913" max="5913" width="9.85546875" style="2" bestFit="1" customWidth="1"/>
    <col min="5914" max="5914" width="9.140625" style="2" bestFit="1" customWidth="1"/>
    <col min="5915" max="5915" width="16" style="2" bestFit="1" customWidth="1"/>
    <col min="5916" max="5916" width="9" style="2" bestFit="1" customWidth="1"/>
    <col min="5917" max="5917" width="7.85546875" style="2" bestFit="1" customWidth="1"/>
    <col min="5918" max="5918" width="11.7109375" style="2" bestFit="1" customWidth="1"/>
    <col min="5919" max="5919" width="14.28515625" style="2" customWidth="1"/>
    <col min="5920" max="5920" width="11.7109375" style="2" bestFit="1" customWidth="1"/>
    <col min="5921" max="5921" width="14.140625" style="2" bestFit="1" customWidth="1"/>
    <col min="5922" max="5922" width="16.7109375" style="2" customWidth="1"/>
    <col min="5923" max="5923" width="16.5703125" style="2" customWidth="1"/>
    <col min="5924" max="5925" width="7.85546875" style="2" bestFit="1" customWidth="1"/>
    <col min="5926" max="5926" width="8" style="2" bestFit="1" customWidth="1"/>
    <col min="5927" max="5928" width="7.85546875" style="2" bestFit="1" customWidth="1"/>
    <col min="5929" max="5929" width="9.7109375" style="2" customWidth="1"/>
    <col min="5930" max="5930" width="12.85546875" style="2" customWidth="1"/>
    <col min="5931" max="6167" width="9.140625" style="2"/>
    <col min="6168" max="6168" width="9" style="2" bestFit="1" customWidth="1"/>
    <col min="6169" max="6169" width="9.85546875" style="2" bestFit="1" customWidth="1"/>
    <col min="6170" max="6170" width="9.140625" style="2" bestFit="1" customWidth="1"/>
    <col min="6171" max="6171" width="16" style="2" bestFit="1" customWidth="1"/>
    <col min="6172" max="6172" width="9" style="2" bestFit="1" customWidth="1"/>
    <col min="6173" max="6173" width="7.85546875" style="2" bestFit="1" customWidth="1"/>
    <col min="6174" max="6174" width="11.7109375" style="2" bestFit="1" customWidth="1"/>
    <col min="6175" max="6175" width="14.28515625" style="2" customWidth="1"/>
    <col min="6176" max="6176" width="11.7109375" style="2" bestFit="1" customWidth="1"/>
    <col min="6177" max="6177" width="14.140625" style="2" bestFit="1" customWidth="1"/>
    <col min="6178" max="6178" width="16.7109375" style="2" customWidth="1"/>
    <col min="6179" max="6179" width="16.5703125" style="2" customWidth="1"/>
    <col min="6180" max="6181" width="7.85546875" style="2" bestFit="1" customWidth="1"/>
    <col min="6182" max="6182" width="8" style="2" bestFit="1" customWidth="1"/>
    <col min="6183" max="6184" width="7.85546875" style="2" bestFit="1" customWidth="1"/>
    <col min="6185" max="6185" width="9.7109375" style="2" customWidth="1"/>
    <col min="6186" max="6186" width="12.85546875" style="2" customWidth="1"/>
    <col min="6187" max="6423" width="9.140625" style="2"/>
    <col min="6424" max="6424" width="9" style="2" bestFit="1" customWidth="1"/>
    <col min="6425" max="6425" width="9.85546875" style="2" bestFit="1" customWidth="1"/>
    <col min="6426" max="6426" width="9.140625" style="2" bestFit="1" customWidth="1"/>
    <col min="6427" max="6427" width="16" style="2" bestFit="1" customWidth="1"/>
    <col min="6428" max="6428" width="9" style="2" bestFit="1" customWidth="1"/>
    <col min="6429" max="6429" width="7.85546875" style="2" bestFit="1" customWidth="1"/>
    <col min="6430" max="6430" width="11.7109375" style="2" bestFit="1" customWidth="1"/>
    <col min="6431" max="6431" width="14.28515625" style="2" customWidth="1"/>
    <col min="6432" max="6432" width="11.7109375" style="2" bestFit="1" customWidth="1"/>
    <col min="6433" max="6433" width="14.140625" style="2" bestFit="1" customWidth="1"/>
    <col min="6434" max="6434" width="16.7109375" style="2" customWidth="1"/>
    <col min="6435" max="6435" width="16.5703125" style="2" customWidth="1"/>
    <col min="6436" max="6437" width="7.85546875" style="2" bestFit="1" customWidth="1"/>
    <col min="6438" max="6438" width="8" style="2" bestFit="1" customWidth="1"/>
    <col min="6439" max="6440" width="7.85546875" style="2" bestFit="1" customWidth="1"/>
    <col min="6441" max="6441" width="9.7109375" style="2" customWidth="1"/>
    <col min="6442" max="6442" width="12.85546875" style="2" customWidth="1"/>
    <col min="6443" max="6679" width="9.140625" style="2"/>
    <col min="6680" max="6680" width="9" style="2" bestFit="1" customWidth="1"/>
    <col min="6681" max="6681" width="9.85546875" style="2" bestFit="1" customWidth="1"/>
    <col min="6682" max="6682" width="9.140625" style="2" bestFit="1" customWidth="1"/>
    <col min="6683" max="6683" width="16" style="2" bestFit="1" customWidth="1"/>
    <col min="6684" max="6684" width="9" style="2" bestFit="1" customWidth="1"/>
    <col min="6685" max="6685" width="7.85546875" style="2" bestFit="1" customWidth="1"/>
    <col min="6686" max="6686" width="11.7109375" style="2" bestFit="1" customWidth="1"/>
    <col min="6687" max="6687" width="14.28515625" style="2" customWidth="1"/>
    <col min="6688" max="6688" width="11.7109375" style="2" bestFit="1" customWidth="1"/>
    <col min="6689" max="6689" width="14.140625" style="2" bestFit="1" customWidth="1"/>
    <col min="6690" max="6690" width="16.7109375" style="2" customWidth="1"/>
    <col min="6691" max="6691" width="16.5703125" style="2" customWidth="1"/>
    <col min="6692" max="6693" width="7.85546875" style="2" bestFit="1" customWidth="1"/>
    <col min="6694" max="6694" width="8" style="2" bestFit="1" customWidth="1"/>
    <col min="6695" max="6696" width="7.85546875" style="2" bestFit="1" customWidth="1"/>
    <col min="6697" max="6697" width="9.7109375" style="2" customWidth="1"/>
    <col min="6698" max="6698" width="12.85546875" style="2" customWidth="1"/>
    <col min="6699" max="6935" width="9.140625" style="2"/>
    <col min="6936" max="6936" width="9" style="2" bestFit="1" customWidth="1"/>
    <col min="6937" max="6937" width="9.85546875" style="2" bestFit="1" customWidth="1"/>
    <col min="6938" max="6938" width="9.140625" style="2" bestFit="1" customWidth="1"/>
    <col min="6939" max="6939" width="16" style="2" bestFit="1" customWidth="1"/>
    <col min="6940" max="6940" width="9" style="2" bestFit="1" customWidth="1"/>
    <col min="6941" max="6941" width="7.85546875" style="2" bestFit="1" customWidth="1"/>
    <col min="6942" max="6942" width="11.7109375" style="2" bestFit="1" customWidth="1"/>
    <col min="6943" max="6943" width="14.28515625" style="2" customWidth="1"/>
    <col min="6944" max="6944" width="11.7109375" style="2" bestFit="1" customWidth="1"/>
    <col min="6945" max="6945" width="14.140625" style="2" bestFit="1" customWidth="1"/>
    <col min="6946" max="6946" width="16.7109375" style="2" customWidth="1"/>
    <col min="6947" max="6947" width="16.5703125" style="2" customWidth="1"/>
    <col min="6948" max="6949" width="7.85546875" style="2" bestFit="1" customWidth="1"/>
    <col min="6950" max="6950" width="8" style="2" bestFit="1" customWidth="1"/>
    <col min="6951" max="6952" width="7.85546875" style="2" bestFit="1" customWidth="1"/>
    <col min="6953" max="6953" width="9.7109375" style="2" customWidth="1"/>
    <col min="6954" max="6954" width="12.85546875" style="2" customWidth="1"/>
    <col min="6955" max="7191" width="9.140625" style="2"/>
    <col min="7192" max="7192" width="9" style="2" bestFit="1" customWidth="1"/>
    <col min="7193" max="7193" width="9.85546875" style="2" bestFit="1" customWidth="1"/>
    <col min="7194" max="7194" width="9.140625" style="2" bestFit="1" customWidth="1"/>
    <col min="7195" max="7195" width="16" style="2" bestFit="1" customWidth="1"/>
    <col min="7196" max="7196" width="9" style="2" bestFit="1" customWidth="1"/>
    <col min="7197" max="7197" width="7.85546875" style="2" bestFit="1" customWidth="1"/>
    <col min="7198" max="7198" width="11.7109375" style="2" bestFit="1" customWidth="1"/>
    <col min="7199" max="7199" width="14.28515625" style="2" customWidth="1"/>
    <col min="7200" max="7200" width="11.7109375" style="2" bestFit="1" customWidth="1"/>
    <col min="7201" max="7201" width="14.140625" style="2" bestFit="1" customWidth="1"/>
    <col min="7202" max="7202" width="16.7109375" style="2" customWidth="1"/>
    <col min="7203" max="7203" width="16.5703125" style="2" customWidth="1"/>
    <col min="7204" max="7205" width="7.85546875" style="2" bestFit="1" customWidth="1"/>
    <col min="7206" max="7206" width="8" style="2" bestFit="1" customWidth="1"/>
    <col min="7207" max="7208" width="7.85546875" style="2" bestFit="1" customWidth="1"/>
    <col min="7209" max="7209" width="9.7109375" style="2" customWidth="1"/>
    <col min="7210" max="7210" width="12.85546875" style="2" customWidth="1"/>
    <col min="7211" max="7447" width="9.140625" style="2"/>
    <col min="7448" max="7448" width="9" style="2" bestFit="1" customWidth="1"/>
    <col min="7449" max="7449" width="9.85546875" style="2" bestFit="1" customWidth="1"/>
    <col min="7450" max="7450" width="9.140625" style="2" bestFit="1" customWidth="1"/>
    <col min="7451" max="7451" width="16" style="2" bestFit="1" customWidth="1"/>
    <col min="7452" max="7452" width="9" style="2" bestFit="1" customWidth="1"/>
    <col min="7453" max="7453" width="7.85546875" style="2" bestFit="1" customWidth="1"/>
    <col min="7454" max="7454" width="11.7109375" style="2" bestFit="1" customWidth="1"/>
    <col min="7455" max="7455" width="14.28515625" style="2" customWidth="1"/>
    <col min="7456" max="7456" width="11.7109375" style="2" bestFit="1" customWidth="1"/>
    <col min="7457" max="7457" width="14.140625" style="2" bestFit="1" customWidth="1"/>
    <col min="7458" max="7458" width="16.7109375" style="2" customWidth="1"/>
    <col min="7459" max="7459" width="16.5703125" style="2" customWidth="1"/>
    <col min="7460" max="7461" width="7.85546875" style="2" bestFit="1" customWidth="1"/>
    <col min="7462" max="7462" width="8" style="2" bestFit="1" customWidth="1"/>
    <col min="7463" max="7464" width="7.85546875" style="2" bestFit="1" customWidth="1"/>
    <col min="7465" max="7465" width="9.7109375" style="2" customWidth="1"/>
    <col min="7466" max="7466" width="12.85546875" style="2" customWidth="1"/>
    <col min="7467" max="7703" width="9.140625" style="2"/>
    <col min="7704" max="7704" width="9" style="2" bestFit="1" customWidth="1"/>
    <col min="7705" max="7705" width="9.85546875" style="2" bestFit="1" customWidth="1"/>
    <col min="7706" max="7706" width="9.140625" style="2" bestFit="1" customWidth="1"/>
    <col min="7707" max="7707" width="16" style="2" bestFit="1" customWidth="1"/>
    <col min="7708" max="7708" width="9" style="2" bestFit="1" customWidth="1"/>
    <col min="7709" max="7709" width="7.85546875" style="2" bestFit="1" customWidth="1"/>
    <col min="7710" max="7710" width="11.7109375" style="2" bestFit="1" customWidth="1"/>
    <col min="7711" max="7711" width="14.28515625" style="2" customWidth="1"/>
    <col min="7712" max="7712" width="11.7109375" style="2" bestFit="1" customWidth="1"/>
    <col min="7713" max="7713" width="14.140625" style="2" bestFit="1" customWidth="1"/>
    <col min="7714" max="7714" width="16.7109375" style="2" customWidth="1"/>
    <col min="7715" max="7715" width="16.5703125" style="2" customWidth="1"/>
    <col min="7716" max="7717" width="7.85546875" style="2" bestFit="1" customWidth="1"/>
    <col min="7718" max="7718" width="8" style="2" bestFit="1" customWidth="1"/>
    <col min="7719" max="7720" width="7.85546875" style="2" bestFit="1" customWidth="1"/>
    <col min="7721" max="7721" width="9.7109375" style="2" customWidth="1"/>
    <col min="7722" max="7722" width="12.85546875" style="2" customWidth="1"/>
    <col min="7723" max="7959" width="9.140625" style="2"/>
    <col min="7960" max="7960" width="9" style="2" bestFit="1" customWidth="1"/>
    <col min="7961" max="7961" width="9.85546875" style="2" bestFit="1" customWidth="1"/>
    <col min="7962" max="7962" width="9.140625" style="2" bestFit="1" customWidth="1"/>
    <col min="7963" max="7963" width="16" style="2" bestFit="1" customWidth="1"/>
    <col min="7964" max="7964" width="9" style="2" bestFit="1" customWidth="1"/>
    <col min="7965" max="7965" width="7.85546875" style="2" bestFit="1" customWidth="1"/>
    <col min="7966" max="7966" width="11.7109375" style="2" bestFit="1" customWidth="1"/>
    <col min="7967" max="7967" width="14.28515625" style="2" customWidth="1"/>
    <col min="7968" max="7968" width="11.7109375" style="2" bestFit="1" customWidth="1"/>
    <col min="7969" max="7969" width="14.140625" style="2" bestFit="1" customWidth="1"/>
    <col min="7970" max="7970" width="16.7109375" style="2" customWidth="1"/>
    <col min="7971" max="7971" width="16.5703125" style="2" customWidth="1"/>
    <col min="7972" max="7973" width="7.85546875" style="2" bestFit="1" customWidth="1"/>
    <col min="7974" max="7974" width="8" style="2" bestFit="1" customWidth="1"/>
    <col min="7975" max="7976" width="7.85546875" style="2" bestFit="1" customWidth="1"/>
    <col min="7977" max="7977" width="9.7109375" style="2" customWidth="1"/>
    <col min="7978" max="7978" width="12.85546875" style="2" customWidth="1"/>
    <col min="7979" max="8215" width="9.140625" style="2"/>
    <col min="8216" max="8216" width="9" style="2" bestFit="1" customWidth="1"/>
    <col min="8217" max="8217" width="9.85546875" style="2" bestFit="1" customWidth="1"/>
    <col min="8218" max="8218" width="9.140625" style="2" bestFit="1" customWidth="1"/>
    <col min="8219" max="8219" width="16" style="2" bestFit="1" customWidth="1"/>
    <col min="8220" max="8220" width="9" style="2" bestFit="1" customWidth="1"/>
    <col min="8221" max="8221" width="7.85546875" style="2" bestFit="1" customWidth="1"/>
    <col min="8222" max="8222" width="11.7109375" style="2" bestFit="1" customWidth="1"/>
    <col min="8223" max="8223" width="14.28515625" style="2" customWidth="1"/>
    <col min="8224" max="8224" width="11.7109375" style="2" bestFit="1" customWidth="1"/>
    <col min="8225" max="8225" width="14.140625" style="2" bestFit="1" customWidth="1"/>
    <col min="8226" max="8226" width="16.7109375" style="2" customWidth="1"/>
    <col min="8227" max="8227" width="16.5703125" style="2" customWidth="1"/>
    <col min="8228" max="8229" width="7.85546875" style="2" bestFit="1" customWidth="1"/>
    <col min="8230" max="8230" width="8" style="2" bestFit="1" customWidth="1"/>
    <col min="8231" max="8232" width="7.85546875" style="2" bestFit="1" customWidth="1"/>
    <col min="8233" max="8233" width="9.7109375" style="2" customWidth="1"/>
    <col min="8234" max="8234" width="12.85546875" style="2" customWidth="1"/>
    <col min="8235" max="8471" width="9.140625" style="2"/>
    <col min="8472" max="8472" width="9" style="2" bestFit="1" customWidth="1"/>
    <col min="8473" max="8473" width="9.85546875" style="2" bestFit="1" customWidth="1"/>
    <col min="8474" max="8474" width="9.140625" style="2" bestFit="1" customWidth="1"/>
    <col min="8475" max="8475" width="16" style="2" bestFit="1" customWidth="1"/>
    <col min="8476" max="8476" width="9" style="2" bestFit="1" customWidth="1"/>
    <col min="8477" max="8477" width="7.85546875" style="2" bestFit="1" customWidth="1"/>
    <col min="8478" max="8478" width="11.7109375" style="2" bestFit="1" customWidth="1"/>
    <col min="8479" max="8479" width="14.28515625" style="2" customWidth="1"/>
    <col min="8480" max="8480" width="11.7109375" style="2" bestFit="1" customWidth="1"/>
    <col min="8481" max="8481" width="14.140625" style="2" bestFit="1" customWidth="1"/>
    <col min="8482" max="8482" width="16.7109375" style="2" customWidth="1"/>
    <col min="8483" max="8483" width="16.5703125" style="2" customWidth="1"/>
    <col min="8484" max="8485" width="7.85546875" style="2" bestFit="1" customWidth="1"/>
    <col min="8486" max="8486" width="8" style="2" bestFit="1" customWidth="1"/>
    <col min="8487" max="8488" width="7.85546875" style="2" bestFit="1" customWidth="1"/>
    <col min="8489" max="8489" width="9.7109375" style="2" customWidth="1"/>
    <col min="8490" max="8490" width="12.85546875" style="2" customWidth="1"/>
    <col min="8491" max="8727" width="9.140625" style="2"/>
    <col min="8728" max="8728" width="9" style="2" bestFit="1" customWidth="1"/>
    <col min="8729" max="8729" width="9.85546875" style="2" bestFit="1" customWidth="1"/>
    <col min="8730" max="8730" width="9.140625" style="2" bestFit="1" customWidth="1"/>
    <col min="8731" max="8731" width="16" style="2" bestFit="1" customWidth="1"/>
    <col min="8732" max="8732" width="9" style="2" bestFit="1" customWidth="1"/>
    <col min="8733" max="8733" width="7.85546875" style="2" bestFit="1" customWidth="1"/>
    <col min="8734" max="8734" width="11.7109375" style="2" bestFit="1" customWidth="1"/>
    <col min="8735" max="8735" width="14.28515625" style="2" customWidth="1"/>
    <col min="8736" max="8736" width="11.7109375" style="2" bestFit="1" customWidth="1"/>
    <col min="8737" max="8737" width="14.140625" style="2" bestFit="1" customWidth="1"/>
    <col min="8738" max="8738" width="16.7109375" style="2" customWidth="1"/>
    <col min="8739" max="8739" width="16.5703125" style="2" customWidth="1"/>
    <col min="8740" max="8741" width="7.85546875" style="2" bestFit="1" customWidth="1"/>
    <col min="8742" max="8742" width="8" style="2" bestFit="1" customWidth="1"/>
    <col min="8743" max="8744" width="7.85546875" style="2" bestFit="1" customWidth="1"/>
    <col min="8745" max="8745" width="9.7109375" style="2" customWidth="1"/>
    <col min="8746" max="8746" width="12.85546875" style="2" customWidth="1"/>
    <col min="8747" max="8983" width="9.140625" style="2"/>
    <col min="8984" max="8984" width="9" style="2" bestFit="1" customWidth="1"/>
    <col min="8985" max="8985" width="9.85546875" style="2" bestFit="1" customWidth="1"/>
    <col min="8986" max="8986" width="9.140625" style="2" bestFit="1" customWidth="1"/>
    <col min="8987" max="8987" width="16" style="2" bestFit="1" customWidth="1"/>
    <col min="8988" max="8988" width="9" style="2" bestFit="1" customWidth="1"/>
    <col min="8989" max="8989" width="7.85546875" style="2" bestFit="1" customWidth="1"/>
    <col min="8990" max="8990" width="11.7109375" style="2" bestFit="1" customWidth="1"/>
    <col min="8991" max="8991" width="14.28515625" style="2" customWidth="1"/>
    <col min="8992" max="8992" width="11.7109375" style="2" bestFit="1" customWidth="1"/>
    <col min="8993" max="8993" width="14.140625" style="2" bestFit="1" customWidth="1"/>
    <col min="8994" max="8994" width="16.7109375" style="2" customWidth="1"/>
    <col min="8995" max="8995" width="16.5703125" style="2" customWidth="1"/>
    <col min="8996" max="8997" width="7.85546875" style="2" bestFit="1" customWidth="1"/>
    <col min="8998" max="8998" width="8" style="2" bestFit="1" customWidth="1"/>
    <col min="8999" max="9000" width="7.85546875" style="2" bestFit="1" customWidth="1"/>
    <col min="9001" max="9001" width="9.7109375" style="2" customWidth="1"/>
    <col min="9002" max="9002" width="12.85546875" style="2" customWidth="1"/>
    <col min="9003" max="9239" width="9.140625" style="2"/>
    <col min="9240" max="9240" width="9" style="2" bestFit="1" customWidth="1"/>
    <col min="9241" max="9241" width="9.85546875" style="2" bestFit="1" customWidth="1"/>
    <col min="9242" max="9242" width="9.140625" style="2" bestFit="1" customWidth="1"/>
    <col min="9243" max="9243" width="16" style="2" bestFit="1" customWidth="1"/>
    <col min="9244" max="9244" width="9" style="2" bestFit="1" customWidth="1"/>
    <col min="9245" max="9245" width="7.85546875" style="2" bestFit="1" customWidth="1"/>
    <col min="9246" max="9246" width="11.7109375" style="2" bestFit="1" customWidth="1"/>
    <col min="9247" max="9247" width="14.28515625" style="2" customWidth="1"/>
    <col min="9248" max="9248" width="11.7109375" style="2" bestFit="1" customWidth="1"/>
    <col min="9249" max="9249" width="14.140625" style="2" bestFit="1" customWidth="1"/>
    <col min="9250" max="9250" width="16.7109375" style="2" customWidth="1"/>
    <col min="9251" max="9251" width="16.5703125" style="2" customWidth="1"/>
    <col min="9252" max="9253" width="7.85546875" style="2" bestFit="1" customWidth="1"/>
    <col min="9254" max="9254" width="8" style="2" bestFit="1" customWidth="1"/>
    <col min="9255" max="9256" width="7.85546875" style="2" bestFit="1" customWidth="1"/>
    <col min="9257" max="9257" width="9.7109375" style="2" customWidth="1"/>
    <col min="9258" max="9258" width="12.85546875" style="2" customWidth="1"/>
    <col min="9259" max="9495" width="9.140625" style="2"/>
    <col min="9496" max="9496" width="9" style="2" bestFit="1" customWidth="1"/>
    <col min="9497" max="9497" width="9.85546875" style="2" bestFit="1" customWidth="1"/>
    <col min="9498" max="9498" width="9.140625" style="2" bestFit="1" customWidth="1"/>
    <col min="9499" max="9499" width="16" style="2" bestFit="1" customWidth="1"/>
    <col min="9500" max="9500" width="9" style="2" bestFit="1" customWidth="1"/>
    <col min="9501" max="9501" width="7.85546875" style="2" bestFit="1" customWidth="1"/>
    <col min="9502" max="9502" width="11.7109375" style="2" bestFit="1" customWidth="1"/>
    <col min="9503" max="9503" width="14.28515625" style="2" customWidth="1"/>
    <col min="9504" max="9504" width="11.7109375" style="2" bestFit="1" customWidth="1"/>
    <col min="9505" max="9505" width="14.140625" style="2" bestFit="1" customWidth="1"/>
    <col min="9506" max="9506" width="16.7109375" style="2" customWidth="1"/>
    <col min="9507" max="9507" width="16.5703125" style="2" customWidth="1"/>
    <col min="9508" max="9509" width="7.85546875" style="2" bestFit="1" customWidth="1"/>
    <col min="9510" max="9510" width="8" style="2" bestFit="1" customWidth="1"/>
    <col min="9511" max="9512" width="7.85546875" style="2" bestFit="1" customWidth="1"/>
    <col min="9513" max="9513" width="9.7109375" style="2" customWidth="1"/>
    <col min="9514" max="9514" width="12.85546875" style="2" customWidth="1"/>
    <col min="9515" max="9751" width="9.140625" style="2"/>
    <col min="9752" max="9752" width="9" style="2" bestFit="1" customWidth="1"/>
    <col min="9753" max="9753" width="9.85546875" style="2" bestFit="1" customWidth="1"/>
    <col min="9754" max="9754" width="9.140625" style="2" bestFit="1" customWidth="1"/>
    <col min="9755" max="9755" width="16" style="2" bestFit="1" customWidth="1"/>
    <col min="9756" max="9756" width="9" style="2" bestFit="1" customWidth="1"/>
    <col min="9757" max="9757" width="7.85546875" style="2" bestFit="1" customWidth="1"/>
    <col min="9758" max="9758" width="11.7109375" style="2" bestFit="1" customWidth="1"/>
    <col min="9759" max="9759" width="14.28515625" style="2" customWidth="1"/>
    <col min="9760" max="9760" width="11.7109375" style="2" bestFit="1" customWidth="1"/>
    <col min="9761" max="9761" width="14.140625" style="2" bestFit="1" customWidth="1"/>
    <col min="9762" max="9762" width="16.7109375" style="2" customWidth="1"/>
    <col min="9763" max="9763" width="16.5703125" style="2" customWidth="1"/>
    <col min="9764" max="9765" width="7.85546875" style="2" bestFit="1" customWidth="1"/>
    <col min="9766" max="9766" width="8" style="2" bestFit="1" customWidth="1"/>
    <col min="9767" max="9768" width="7.85546875" style="2" bestFit="1" customWidth="1"/>
    <col min="9769" max="9769" width="9.7109375" style="2" customWidth="1"/>
    <col min="9770" max="9770" width="12.85546875" style="2" customWidth="1"/>
    <col min="9771" max="10007" width="9.140625" style="2"/>
    <col min="10008" max="10008" width="9" style="2" bestFit="1" customWidth="1"/>
    <col min="10009" max="10009" width="9.85546875" style="2" bestFit="1" customWidth="1"/>
    <col min="10010" max="10010" width="9.140625" style="2" bestFit="1" customWidth="1"/>
    <col min="10011" max="10011" width="16" style="2" bestFit="1" customWidth="1"/>
    <col min="10012" max="10012" width="9" style="2" bestFit="1" customWidth="1"/>
    <col min="10013" max="10013" width="7.85546875" style="2" bestFit="1" customWidth="1"/>
    <col min="10014" max="10014" width="11.7109375" style="2" bestFit="1" customWidth="1"/>
    <col min="10015" max="10015" width="14.28515625" style="2" customWidth="1"/>
    <col min="10016" max="10016" width="11.7109375" style="2" bestFit="1" customWidth="1"/>
    <col min="10017" max="10017" width="14.140625" style="2" bestFit="1" customWidth="1"/>
    <col min="10018" max="10018" width="16.7109375" style="2" customWidth="1"/>
    <col min="10019" max="10019" width="16.5703125" style="2" customWidth="1"/>
    <col min="10020" max="10021" width="7.85546875" style="2" bestFit="1" customWidth="1"/>
    <col min="10022" max="10022" width="8" style="2" bestFit="1" customWidth="1"/>
    <col min="10023" max="10024" width="7.85546875" style="2" bestFit="1" customWidth="1"/>
    <col min="10025" max="10025" width="9.7109375" style="2" customWidth="1"/>
    <col min="10026" max="10026" width="12.85546875" style="2" customWidth="1"/>
    <col min="10027" max="10263" width="9.140625" style="2"/>
    <col min="10264" max="10264" width="9" style="2" bestFit="1" customWidth="1"/>
    <col min="10265" max="10265" width="9.85546875" style="2" bestFit="1" customWidth="1"/>
    <col min="10266" max="10266" width="9.140625" style="2" bestFit="1" customWidth="1"/>
    <col min="10267" max="10267" width="16" style="2" bestFit="1" customWidth="1"/>
    <col min="10268" max="10268" width="9" style="2" bestFit="1" customWidth="1"/>
    <col min="10269" max="10269" width="7.85546875" style="2" bestFit="1" customWidth="1"/>
    <col min="10270" max="10270" width="11.7109375" style="2" bestFit="1" customWidth="1"/>
    <col min="10271" max="10271" width="14.28515625" style="2" customWidth="1"/>
    <col min="10272" max="10272" width="11.7109375" style="2" bestFit="1" customWidth="1"/>
    <col min="10273" max="10273" width="14.140625" style="2" bestFit="1" customWidth="1"/>
    <col min="10274" max="10274" width="16.7109375" style="2" customWidth="1"/>
    <col min="10275" max="10275" width="16.5703125" style="2" customWidth="1"/>
    <col min="10276" max="10277" width="7.85546875" style="2" bestFit="1" customWidth="1"/>
    <col min="10278" max="10278" width="8" style="2" bestFit="1" customWidth="1"/>
    <col min="10279" max="10280" width="7.85546875" style="2" bestFit="1" customWidth="1"/>
    <col min="10281" max="10281" width="9.7109375" style="2" customWidth="1"/>
    <col min="10282" max="10282" width="12.85546875" style="2" customWidth="1"/>
    <col min="10283" max="10519" width="9.140625" style="2"/>
    <col min="10520" max="10520" width="9" style="2" bestFit="1" customWidth="1"/>
    <col min="10521" max="10521" width="9.85546875" style="2" bestFit="1" customWidth="1"/>
    <col min="10522" max="10522" width="9.140625" style="2" bestFit="1" customWidth="1"/>
    <col min="10523" max="10523" width="16" style="2" bestFit="1" customWidth="1"/>
    <col min="10524" max="10524" width="9" style="2" bestFit="1" customWidth="1"/>
    <col min="10525" max="10525" width="7.85546875" style="2" bestFit="1" customWidth="1"/>
    <col min="10526" max="10526" width="11.7109375" style="2" bestFit="1" customWidth="1"/>
    <col min="10527" max="10527" width="14.28515625" style="2" customWidth="1"/>
    <col min="10528" max="10528" width="11.7109375" style="2" bestFit="1" customWidth="1"/>
    <col min="10529" max="10529" width="14.140625" style="2" bestFit="1" customWidth="1"/>
    <col min="10530" max="10530" width="16.7109375" style="2" customWidth="1"/>
    <col min="10531" max="10531" width="16.5703125" style="2" customWidth="1"/>
    <col min="10532" max="10533" width="7.85546875" style="2" bestFit="1" customWidth="1"/>
    <col min="10534" max="10534" width="8" style="2" bestFit="1" customWidth="1"/>
    <col min="10535" max="10536" width="7.85546875" style="2" bestFit="1" customWidth="1"/>
    <col min="10537" max="10537" width="9.7109375" style="2" customWidth="1"/>
    <col min="10538" max="10538" width="12.85546875" style="2" customWidth="1"/>
    <col min="10539" max="10775" width="9.140625" style="2"/>
    <col min="10776" max="10776" width="9" style="2" bestFit="1" customWidth="1"/>
    <col min="10777" max="10777" width="9.85546875" style="2" bestFit="1" customWidth="1"/>
    <col min="10778" max="10778" width="9.140625" style="2" bestFit="1" customWidth="1"/>
    <col min="10779" max="10779" width="16" style="2" bestFit="1" customWidth="1"/>
    <col min="10780" max="10780" width="9" style="2" bestFit="1" customWidth="1"/>
    <col min="10781" max="10781" width="7.85546875" style="2" bestFit="1" customWidth="1"/>
    <col min="10782" max="10782" width="11.7109375" style="2" bestFit="1" customWidth="1"/>
    <col min="10783" max="10783" width="14.28515625" style="2" customWidth="1"/>
    <col min="10784" max="10784" width="11.7109375" style="2" bestFit="1" customWidth="1"/>
    <col min="10785" max="10785" width="14.140625" style="2" bestFit="1" customWidth="1"/>
    <col min="10786" max="10786" width="16.7109375" style="2" customWidth="1"/>
    <col min="10787" max="10787" width="16.5703125" style="2" customWidth="1"/>
    <col min="10788" max="10789" width="7.85546875" style="2" bestFit="1" customWidth="1"/>
    <col min="10790" max="10790" width="8" style="2" bestFit="1" customWidth="1"/>
    <col min="10791" max="10792" width="7.85546875" style="2" bestFit="1" customWidth="1"/>
    <col min="10793" max="10793" width="9.7109375" style="2" customWidth="1"/>
    <col min="10794" max="10794" width="12.85546875" style="2" customWidth="1"/>
    <col min="10795" max="11031" width="9.140625" style="2"/>
    <col min="11032" max="11032" width="9" style="2" bestFit="1" customWidth="1"/>
    <col min="11033" max="11033" width="9.85546875" style="2" bestFit="1" customWidth="1"/>
    <col min="11034" max="11034" width="9.140625" style="2" bestFit="1" customWidth="1"/>
    <col min="11035" max="11035" width="16" style="2" bestFit="1" customWidth="1"/>
    <col min="11036" max="11036" width="9" style="2" bestFit="1" customWidth="1"/>
    <col min="11037" max="11037" width="7.85546875" style="2" bestFit="1" customWidth="1"/>
    <col min="11038" max="11038" width="11.7109375" style="2" bestFit="1" customWidth="1"/>
    <col min="11039" max="11039" width="14.28515625" style="2" customWidth="1"/>
    <col min="11040" max="11040" width="11.7109375" style="2" bestFit="1" customWidth="1"/>
    <col min="11041" max="11041" width="14.140625" style="2" bestFit="1" customWidth="1"/>
    <col min="11042" max="11042" width="16.7109375" style="2" customWidth="1"/>
    <col min="11043" max="11043" width="16.5703125" style="2" customWidth="1"/>
    <col min="11044" max="11045" width="7.85546875" style="2" bestFit="1" customWidth="1"/>
    <col min="11046" max="11046" width="8" style="2" bestFit="1" customWidth="1"/>
    <col min="11047" max="11048" width="7.85546875" style="2" bestFit="1" customWidth="1"/>
    <col min="11049" max="11049" width="9.7109375" style="2" customWidth="1"/>
    <col min="11050" max="11050" width="12.85546875" style="2" customWidth="1"/>
    <col min="11051" max="11287" width="9.140625" style="2"/>
    <col min="11288" max="11288" width="9" style="2" bestFit="1" customWidth="1"/>
    <col min="11289" max="11289" width="9.85546875" style="2" bestFit="1" customWidth="1"/>
    <col min="11290" max="11290" width="9.140625" style="2" bestFit="1" customWidth="1"/>
    <col min="11291" max="11291" width="16" style="2" bestFit="1" customWidth="1"/>
    <col min="11292" max="11292" width="9" style="2" bestFit="1" customWidth="1"/>
    <col min="11293" max="11293" width="7.85546875" style="2" bestFit="1" customWidth="1"/>
    <col min="11294" max="11294" width="11.7109375" style="2" bestFit="1" customWidth="1"/>
    <col min="11295" max="11295" width="14.28515625" style="2" customWidth="1"/>
    <col min="11296" max="11296" width="11.7109375" style="2" bestFit="1" customWidth="1"/>
    <col min="11297" max="11297" width="14.140625" style="2" bestFit="1" customWidth="1"/>
    <col min="11298" max="11298" width="16.7109375" style="2" customWidth="1"/>
    <col min="11299" max="11299" width="16.5703125" style="2" customWidth="1"/>
    <col min="11300" max="11301" width="7.85546875" style="2" bestFit="1" customWidth="1"/>
    <col min="11302" max="11302" width="8" style="2" bestFit="1" customWidth="1"/>
    <col min="11303" max="11304" width="7.85546875" style="2" bestFit="1" customWidth="1"/>
    <col min="11305" max="11305" width="9.7109375" style="2" customWidth="1"/>
    <col min="11306" max="11306" width="12.85546875" style="2" customWidth="1"/>
    <col min="11307" max="11543" width="9.140625" style="2"/>
    <col min="11544" max="11544" width="9" style="2" bestFit="1" customWidth="1"/>
    <col min="11545" max="11545" width="9.85546875" style="2" bestFit="1" customWidth="1"/>
    <col min="11546" max="11546" width="9.140625" style="2" bestFit="1" customWidth="1"/>
    <col min="11547" max="11547" width="16" style="2" bestFit="1" customWidth="1"/>
    <col min="11548" max="11548" width="9" style="2" bestFit="1" customWidth="1"/>
    <col min="11549" max="11549" width="7.85546875" style="2" bestFit="1" customWidth="1"/>
    <col min="11550" max="11550" width="11.7109375" style="2" bestFit="1" customWidth="1"/>
    <col min="11551" max="11551" width="14.28515625" style="2" customWidth="1"/>
    <col min="11552" max="11552" width="11.7109375" style="2" bestFit="1" customWidth="1"/>
    <col min="11553" max="11553" width="14.140625" style="2" bestFit="1" customWidth="1"/>
    <col min="11554" max="11554" width="16.7109375" style="2" customWidth="1"/>
    <col min="11555" max="11555" width="16.5703125" style="2" customWidth="1"/>
    <col min="11556" max="11557" width="7.85546875" style="2" bestFit="1" customWidth="1"/>
    <col min="11558" max="11558" width="8" style="2" bestFit="1" customWidth="1"/>
    <col min="11559" max="11560" width="7.85546875" style="2" bestFit="1" customWidth="1"/>
    <col min="11561" max="11561" width="9.7109375" style="2" customWidth="1"/>
    <col min="11562" max="11562" width="12.85546875" style="2" customWidth="1"/>
    <col min="11563" max="11799" width="9.140625" style="2"/>
    <col min="11800" max="11800" width="9" style="2" bestFit="1" customWidth="1"/>
    <col min="11801" max="11801" width="9.85546875" style="2" bestFit="1" customWidth="1"/>
    <col min="11802" max="11802" width="9.140625" style="2" bestFit="1" customWidth="1"/>
    <col min="11803" max="11803" width="16" style="2" bestFit="1" customWidth="1"/>
    <col min="11804" max="11804" width="9" style="2" bestFit="1" customWidth="1"/>
    <col min="11805" max="11805" width="7.85546875" style="2" bestFit="1" customWidth="1"/>
    <col min="11806" max="11806" width="11.7109375" style="2" bestFit="1" customWidth="1"/>
    <col min="11807" max="11807" width="14.28515625" style="2" customWidth="1"/>
    <col min="11808" max="11808" width="11.7109375" style="2" bestFit="1" customWidth="1"/>
    <col min="11809" max="11809" width="14.140625" style="2" bestFit="1" customWidth="1"/>
    <col min="11810" max="11810" width="16.7109375" style="2" customWidth="1"/>
    <col min="11811" max="11811" width="16.5703125" style="2" customWidth="1"/>
    <col min="11812" max="11813" width="7.85546875" style="2" bestFit="1" customWidth="1"/>
    <col min="11814" max="11814" width="8" style="2" bestFit="1" customWidth="1"/>
    <col min="11815" max="11816" width="7.85546875" style="2" bestFit="1" customWidth="1"/>
    <col min="11817" max="11817" width="9.7109375" style="2" customWidth="1"/>
    <col min="11818" max="11818" width="12.85546875" style="2" customWidth="1"/>
    <col min="11819" max="12055" width="9.140625" style="2"/>
    <col min="12056" max="12056" width="9" style="2" bestFit="1" customWidth="1"/>
    <col min="12057" max="12057" width="9.85546875" style="2" bestFit="1" customWidth="1"/>
    <col min="12058" max="12058" width="9.140625" style="2" bestFit="1" customWidth="1"/>
    <col min="12059" max="12059" width="16" style="2" bestFit="1" customWidth="1"/>
    <col min="12060" max="12060" width="9" style="2" bestFit="1" customWidth="1"/>
    <col min="12061" max="12061" width="7.85546875" style="2" bestFit="1" customWidth="1"/>
    <col min="12062" max="12062" width="11.7109375" style="2" bestFit="1" customWidth="1"/>
    <col min="12063" max="12063" width="14.28515625" style="2" customWidth="1"/>
    <col min="12064" max="12064" width="11.7109375" style="2" bestFit="1" customWidth="1"/>
    <col min="12065" max="12065" width="14.140625" style="2" bestFit="1" customWidth="1"/>
    <col min="12066" max="12066" width="16.7109375" style="2" customWidth="1"/>
    <col min="12067" max="12067" width="16.5703125" style="2" customWidth="1"/>
    <col min="12068" max="12069" width="7.85546875" style="2" bestFit="1" customWidth="1"/>
    <col min="12070" max="12070" width="8" style="2" bestFit="1" customWidth="1"/>
    <col min="12071" max="12072" width="7.85546875" style="2" bestFit="1" customWidth="1"/>
    <col min="12073" max="12073" width="9.7109375" style="2" customWidth="1"/>
    <col min="12074" max="12074" width="12.85546875" style="2" customWidth="1"/>
    <col min="12075" max="12311" width="9.140625" style="2"/>
    <col min="12312" max="12312" width="9" style="2" bestFit="1" customWidth="1"/>
    <col min="12313" max="12313" width="9.85546875" style="2" bestFit="1" customWidth="1"/>
    <col min="12314" max="12314" width="9.140625" style="2" bestFit="1" customWidth="1"/>
    <col min="12315" max="12315" width="16" style="2" bestFit="1" customWidth="1"/>
    <col min="12316" max="12316" width="9" style="2" bestFit="1" customWidth="1"/>
    <col min="12317" max="12317" width="7.85546875" style="2" bestFit="1" customWidth="1"/>
    <col min="12318" max="12318" width="11.7109375" style="2" bestFit="1" customWidth="1"/>
    <col min="12319" max="12319" width="14.28515625" style="2" customWidth="1"/>
    <col min="12320" max="12320" width="11.7109375" style="2" bestFit="1" customWidth="1"/>
    <col min="12321" max="12321" width="14.140625" style="2" bestFit="1" customWidth="1"/>
    <col min="12322" max="12322" width="16.7109375" style="2" customWidth="1"/>
    <col min="12323" max="12323" width="16.5703125" style="2" customWidth="1"/>
    <col min="12324" max="12325" width="7.85546875" style="2" bestFit="1" customWidth="1"/>
    <col min="12326" max="12326" width="8" style="2" bestFit="1" customWidth="1"/>
    <col min="12327" max="12328" width="7.85546875" style="2" bestFit="1" customWidth="1"/>
    <col min="12329" max="12329" width="9.7109375" style="2" customWidth="1"/>
    <col min="12330" max="12330" width="12.85546875" style="2" customWidth="1"/>
    <col min="12331" max="12567" width="9.140625" style="2"/>
    <col min="12568" max="12568" width="9" style="2" bestFit="1" customWidth="1"/>
    <col min="12569" max="12569" width="9.85546875" style="2" bestFit="1" customWidth="1"/>
    <col min="12570" max="12570" width="9.140625" style="2" bestFit="1" customWidth="1"/>
    <col min="12571" max="12571" width="16" style="2" bestFit="1" customWidth="1"/>
    <col min="12572" max="12572" width="9" style="2" bestFit="1" customWidth="1"/>
    <col min="12573" max="12573" width="7.85546875" style="2" bestFit="1" customWidth="1"/>
    <col min="12574" max="12574" width="11.7109375" style="2" bestFit="1" customWidth="1"/>
    <col min="12575" max="12575" width="14.28515625" style="2" customWidth="1"/>
    <col min="12576" max="12576" width="11.7109375" style="2" bestFit="1" customWidth="1"/>
    <col min="12577" max="12577" width="14.140625" style="2" bestFit="1" customWidth="1"/>
    <col min="12578" max="12578" width="16.7109375" style="2" customWidth="1"/>
    <col min="12579" max="12579" width="16.5703125" style="2" customWidth="1"/>
    <col min="12580" max="12581" width="7.85546875" style="2" bestFit="1" customWidth="1"/>
    <col min="12582" max="12582" width="8" style="2" bestFit="1" customWidth="1"/>
    <col min="12583" max="12584" width="7.85546875" style="2" bestFit="1" customWidth="1"/>
    <col min="12585" max="12585" width="9.7109375" style="2" customWidth="1"/>
    <col min="12586" max="12586" width="12.85546875" style="2" customWidth="1"/>
    <col min="12587" max="12823" width="9.140625" style="2"/>
    <col min="12824" max="12824" width="9" style="2" bestFit="1" customWidth="1"/>
    <col min="12825" max="12825" width="9.85546875" style="2" bestFit="1" customWidth="1"/>
    <col min="12826" max="12826" width="9.140625" style="2" bestFit="1" customWidth="1"/>
    <col min="12827" max="12827" width="16" style="2" bestFit="1" customWidth="1"/>
    <col min="12828" max="12828" width="9" style="2" bestFit="1" customWidth="1"/>
    <col min="12829" max="12829" width="7.85546875" style="2" bestFit="1" customWidth="1"/>
    <col min="12830" max="12830" width="11.7109375" style="2" bestFit="1" customWidth="1"/>
    <col min="12831" max="12831" width="14.28515625" style="2" customWidth="1"/>
    <col min="12832" max="12832" width="11.7109375" style="2" bestFit="1" customWidth="1"/>
    <col min="12833" max="12833" width="14.140625" style="2" bestFit="1" customWidth="1"/>
    <col min="12834" max="12834" width="16.7109375" style="2" customWidth="1"/>
    <col min="12835" max="12835" width="16.5703125" style="2" customWidth="1"/>
    <col min="12836" max="12837" width="7.85546875" style="2" bestFit="1" customWidth="1"/>
    <col min="12838" max="12838" width="8" style="2" bestFit="1" customWidth="1"/>
    <col min="12839" max="12840" width="7.85546875" style="2" bestFit="1" customWidth="1"/>
    <col min="12841" max="12841" width="9.7109375" style="2" customWidth="1"/>
    <col min="12842" max="12842" width="12.85546875" style="2" customWidth="1"/>
    <col min="12843" max="13079" width="9.140625" style="2"/>
    <col min="13080" max="13080" width="9" style="2" bestFit="1" customWidth="1"/>
    <col min="13081" max="13081" width="9.85546875" style="2" bestFit="1" customWidth="1"/>
    <col min="13082" max="13082" width="9.140625" style="2" bestFit="1" customWidth="1"/>
    <col min="13083" max="13083" width="16" style="2" bestFit="1" customWidth="1"/>
    <col min="13084" max="13084" width="9" style="2" bestFit="1" customWidth="1"/>
    <col min="13085" max="13085" width="7.85546875" style="2" bestFit="1" customWidth="1"/>
    <col min="13086" max="13086" width="11.7109375" style="2" bestFit="1" customWidth="1"/>
    <col min="13087" max="13087" width="14.28515625" style="2" customWidth="1"/>
    <col min="13088" max="13088" width="11.7109375" style="2" bestFit="1" customWidth="1"/>
    <col min="13089" max="13089" width="14.140625" style="2" bestFit="1" customWidth="1"/>
    <col min="13090" max="13090" width="16.7109375" style="2" customWidth="1"/>
    <col min="13091" max="13091" width="16.5703125" style="2" customWidth="1"/>
    <col min="13092" max="13093" width="7.85546875" style="2" bestFit="1" customWidth="1"/>
    <col min="13094" max="13094" width="8" style="2" bestFit="1" customWidth="1"/>
    <col min="13095" max="13096" width="7.85546875" style="2" bestFit="1" customWidth="1"/>
    <col min="13097" max="13097" width="9.7109375" style="2" customWidth="1"/>
    <col min="13098" max="13098" width="12.85546875" style="2" customWidth="1"/>
    <col min="13099" max="13335" width="9.140625" style="2"/>
    <col min="13336" max="13336" width="9" style="2" bestFit="1" customWidth="1"/>
    <col min="13337" max="13337" width="9.85546875" style="2" bestFit="1" customWidth="1"/>
    <col min="13338" max="13338" width="9.140625" style="2" bestFit="1" customWidth="1"/>
    <col min="13339" max="13339" width="16" style="2" bestFit="1" customWidth="1"/>
    <col min="13340" max="13340" width="9" style="2" bestFit="1" customWidth="1"/>
    <col min="13341" max="13341" width="7.85546875" style="2" bestFit="1" customWidth="1"/>
    <col min="13342" max="13342" width="11.7109375" style="2" bestFit="1" customWidth="1"/>
    <col min="13343" max="13343" width="14.28515625" style="2" customWidth="1"/>
    <col min="13344" max="13344" width="11.7109375" style="2" bestFit="1" customWidth="1"/>
    <col min="13345" max="13345" width="14.140625" style="2" bestFit="1" customWidth="1"/>
    <col min="13346" max="13346" width="16.7109375" style="2" customWidth="1"/>
    <col min="13347" max="13347" width="16.5703125" style="2" customWidth="1"/>
    <col min="13348" max="13349" width="7.85546875" style="2" bestFit="1" customWidth="1"/>
    <col min="13350" max="13350" width="8" style="2" bestFit="1" customWidth="1"/>
    <col min="13351" max="13352" width="7.85546875" style="2" bestFit="1" customWidth="1"/>
    <col min="13353" max="13353" width="9.7109375" style="2" customWidth="1"/>
    <col min="13354" max="13354" width="12.85546875" style="2" customWidth="1"/>
    <col min="13355" max="13591" width="9.140625" style="2"/>
    <col min="13592" max="13592" width="9" style="2" bestFit="1" customWidth="1"/>
    <col min="13593" max="13593" width="9.85546875" style="2" bestFit="1" customWidth="1"/>
    <col min="13594" max="13594" width="9.140625" style="2" bestFit="1" customWidth="1"/>
    <col min="13595" max="13595" width="16" style="2" bestFit="1" customWidth="1"/>
    <col min="13596" max="13596" width="9" style="2" bestFit="1" customWidth="1"/>
    <col min="13597" max="13597" width="7.85546875" style="2" bestFit="1" customWidth="1"/>
    <col min="13598" max="13598" width="11.7109375" style="2" bestFit="1" customWidth="1"/>
    <col min="13599" max="13599" width="14.28515625" style="2" customWidth="1"/>
    <col min="13600" max="13600" width="11.7109375" style="2" bestFit="1" customWidth="1"/>
    <col min="13601" max="13601" width="14.140625" style="2" bestFit="1" customWidth="1"/>
    <col min="13602" max="13602" width="16.7109375" style="2" customWidth="1"/>
    <col min="13603" max="13603" width="16.5703125" style="2" customWidth="1"/>
    <col min="13604" max="13605" width="7.85546875" style="2" bestFit="1" customWidth="1"/>
    <col min="13606" max="13606" width="8" style="2" bestFit="1" customWidth="1"/>
    <col min="13607" max="13608" width="7.85546875" style="2" bestFit="1" customWidth="1"/>
    <col min="13609" max="13609" width="9.7109375" style="2" customWidth="1"/>
    <col min="13610" max="13610" width="12.85546875" style="2" customWidth="1"/>
    <col min="13611" max="13847" width="9.140625" style="2"/>
    <col min="13848" max="13848" width="9" style="2" bestFit="1" customWidth="1"/>
    <col min="13849" max="13849" width="9.85546875" style="2" bestFit="1" customWidth="1"/>
    <col min="13850" max="13850" width="9.140625" style="2" bestFit="1" customWidth="1"/>
    <col min="13851" max="13851" width="16" style="2" bestFit="1" customWidth="1"/>
    <col min="13852" max="13852" width="9" style="2" bestFit="1" customWidth="1"/>
    <col min="13853" max="13853" width="7.85546875" style="2" bestFit="1" customWidth="1"/>
    <col min="13854" max="13854" width="11.7109375" style="2" bestFit="1" customWidth="1"/>
    <col min="13855" max="13855" width="14.28515625" style="2" customWidth="1"/>
    <col min="13856" max="13856" width="11.7109375" style="2" bestFit="1" customWidth="1"/>
    <col min="13857" max="13857" width="14.140625" style="2" bestFit="1" customWidth="1"/>
    <col min="13858" max="13858" width="16.7109375" style="2" customWidth="1"/>
    <col min="13859" max="13859" width="16.5703125" style="2" customWidth="1"/>
    <col min="13860" max="13861" width="7.85546875" style="2" bestFit="1" customWidth="1"/>
    <col min="13862" max="13862" width="8" style="2" bestFit="1" customWidth="1"/>
    <col min="13863" max="13864" width="7.85546875" style="2" bestFit="1" customWidth="1"/>
    <col min="13865" max="13865" width="9.7109375" style="2" customWidth="1"/>
    <col min="13866" max="13866" width="12.85546875" style="2" customWidth="1"/>
    <col min="13867" max="14103" width="9.140625" style="2"/>
    <col min="14104" max="14104" width="9" style="2" bestFit="1" customWidth="1"/>
    <col min="14105" max="14105" width="9.85546875" style="2" bestFit="1" customWidth="1"/>
    <col min="14106" max="14106" width="9.140625" style="2" bestFit="1" customWidth="1"/>
    <col min="14107" max="14107" width="16" style="2" bestFit="1" customWidth="1"/>
    <col min="14108" max="14108" width="9" style="2" bestFit="1" customWidth="1"/>
    <col min="14109" max="14109" width="7.85546875" style="2" bestFit="1" customWidth="1"/>
    <col min="14110" max="14110" width="11.7109375" style="2" bestFit="1" customWidth="1"/>
    <col min="14111" max="14111" width="14.28515625" style="2" customWidth="1"/>
    <col min="14112" max="14112" width="11.7109375" style="2" bestFit="1" customWidth="1"/>
    <col min="14113" max="14113" width="14.140625" style="2" bestFit="1" customWidth="1"/>
    <col min="14114" max="14114" width="16.7109375" style="2" customWidth="1"/>
    <col min="14115" max="14115" width="16.5703125" style="2" customWidth="1"/>
    <col min="14116" max="14117" width="7.85546875" style="2" bestFit="1" customWidth="1"/>
    <col min="14118" max="14118" width="8" style="2" bestFit="1" customWidth="1"/>
    <col min="14119" max="14120" width="7.85546875" style="2" bestFit="1" customWidth="1"/>
    <col min="14121" max="14121" width="9.7109375" style="2" customWidth="1"/>
    <col min="14122" max="14122" width="12.85546875" style="2" customWidth="1"/>
    <col min="14123" max="14359" width="9.140625" style="2"/>
    <col min="14360" max="14360" width="9" style="2" bestFit="1" customWidth="1"/>
    <col min="14361" max="14361" width="9.85546875" style="2" bestFit="1" customWidth="1"/>
    <col min="14362" max="14362" width="9.140625" style="2" bestFit="1" customWidth="1"/>
    <col min="14363" max="14363" width="16" style="2" bestFit="1" customWidth="1"/>
    <col min="14364" max="14364" width="9" style="2" bestFit="1" customWidth="1"/>
    <col min="14365" max="14365" width="7.85546875" style="2" bestFit="1" customWidth="1"/>
    <col min="14366" max="14366" width="11.7109375" style="2" bestFit="1" customWidth="1"/>
    <col min="14367" max="14367" width="14.28515625" style="2" customWidth="1"/>
    <col min="14368" max="14368" width="11.7109375" style="2" bestFit="1" customWidth="1"/>
    <col min="14369" max="14369" width="14.140625" style="2" bestFit="1" customWidth="1"/>
    <col min="14370" max="14370" width="16.7109375" style="2" customWidth="1"/>
    <col min="14371" max="14371" width="16.5703125" style="2" customWidth="1"/>
    <col min="14372" max="14373" width="7.85546875" style="2" bestFit="1" customWidth="1"/>
    <col min="14374" max="14374" width="8" style="2" bestFit="1" customWidth="1"/>
    <col min="14375" max="14376" width="7.85546875" style="2" bestFit="1" customWidth="1"/>
    <col min="14377" max="14377" width="9.7109375" style="2" customWidth="1"/>
    <col min="14378" max="14378" width="12.85546875" style="2" customWidth="1"/>
    <col min="14379" max="14615" width="9.140625" style="2"/>
    <col min="14616" max="14616" width="9" style="2" bestFit="1" customWidth="1"/>
    <col min="14617" max="14617" width="9.85546875" style="2" bestFit="1" customWidth="1"/>
    <col min="14618" max="14618" width="9.140625" style="2" bestFit="1" customWidth="1"/>
    <col min="14619" max="14619" width="16" style="2" bestFit="1" customWidth="1"/>
    <col min="14620" max="14620" width="9" style="2" bestFit="1" customWidth="1"/>
    <col min="14621" max="14621" width="7.85546875" style="2" bestFit="1" customWidth="1"/>
    <col min="14622" max="14622" width="11.7109375" style="2" bestFit="1" customWidth="1"/>
    <col min="14623" max="14623" width="14.28515625" style="2" customWidth="1"/>
    <col min="14624" max="14624" width="11.7109375" style="2" bestFit="1" customWidth="1"/>
    <col min="14625" max="14625" width="14.140625" style="2" bestFit="1" customWidth="1"/>
    <col min="14626" max="14626" width="16.7109375" style="2" customWidth="1"/>
    <col min="14627" max="14627" width="16.5703125" style="2" customWidth="1"/>
    <col min="14628" max="14629" width="7.85546875" style="2" bestFit="1" customWidth="1"/>
    <col min="14630" max="14630" width="8" style="2" bestFit="1" customWidth="1"/>
    <col min="14631" max="14632" width="7.85546875" style="2" bestFit="1" customWidth="1"/>
    <col min="14633" max="14633" width="9.7109375" style="2" customWidth="1"/>
    <col min="14634" max="14634" width="12.85546875" style="2" customWidth="1"/>
    <col min="14635" max="14871" width="9.140625" style="2"/>
    <col min="14872" max="14872" width="9" style="2" bestFit="1" customWidth="1"/>
    <col min="14873" max="14873" width="9.85546875" style="2" bestFit="1" customWidth="1"/>
    <col min="14874" max="14874" width="9.140625" style="2" bestFit="1" customWidth="1"/>
    <col min="14875" max="14875" width="16" style="2" bestFit="1" customWidth="1"/>
    <col min="14876" max="14876" width="9" style="2" bestFit="1" customWidth="1"/>
    <col min="14877" max="14877" width="7.85546875" style="2" bestFit="1" customWidth="1"/>
    <col min="14878" max="14878" width="11.7109375" style="2" bestFit="1" customWidth="1"/>
    <col min="14879" max="14879" width="14.28515625" style="2" customWidth="1"/>
    <col min="14880" max="14880" width="11.7109375" style="2" bestFit="1" customWidth="1"/>
    <col min="14881" max="14881" width="14.140625" style="2" bestFit="1" customWidth="1"/>
    <col min="14882" max="14882" width="16.7109375" style="2" customWidth="1"/>
    <col min="14883" max="14883" width="16.5703125" style="2" customWidth="1"/>
    <col min="14884" max="14885" width="7.85546875" style="2" bestFit="1" customWidth="1"/>
    <col min="14886" max="14886" width="8" style="2" bestFit="1" customWidth="1"/>
    <col min="14887" max="14888" width="7.85546875" style="2" bestFit="1" customWidth="1"/>
    <col min="14889" max="14889" width="9.7109375" style="2" customWidth="1"/>
    <col min="14890" max="14890" width="12.85546875" style="2" customWidth="1"/>
    <col min="14891" max="15127" width="9.140625" style="2"/>
    <col min="15128" max="15128" width="9" style="2" bestFit="1" customWidth="1"/>
    <col min="15129" max="15129" width="9.85546875" style="2" bestFit="1" customWidth="1"/>
    <col min="15130" max="15130" width="9.140625" style="2" bestFit="1" customWidth="1"/>
    <col min="15131" max="15131" width="16" style="2" bestFit="1" customWidth="1"/>
    <col min="15132" max="15132" width="9" style="2" bestFit="1" customWidth="1"/>
    <col min="15133" max="15133" width="7.85546875" style="2" bestFit="1" customWidth="1"/>
    <col min="15134" max="15134" width="11.7109375" style="2" bestFit="1" customWidth="1"/>
    <col min="15135" max="15135" width="14.28515625" style="2" customWidth="1"/>
    <col min="15136" max="15136" width="11.7109375" style="2" bestFit="1" customWidth="1"/>
    <col min="15137" max="15137" width="14.140625" style="2" bestFit="1" customWidth="1"/>
    <col min="15138" max="15138" width="16.7109375" style="2" customWidth="1"/>
    <col min="15139" max="15139" width="16.5703125" style="2" customWidth="1"/>
    <col min="15140" max="15141" width="7.85546875" style="2" bestFit="1" customWidth="1"/>
    <col min="15142" max="15142" width="8" style="2" bestFit="1" customWidth="1"/>
    <col min="15143" max="15144" width="7.85546875" style="2" bestFit="1" customWidth="1"/>
    <col min="15145" max="15145" width="9.7109375" style="2" customWidth="1"/>
    <col min="15146" max="15146" width="12.85546875" style="2" customWidth="1"/>
    <col min="15147" max="15383" width="9.140625" style="2"/>
    <col min="15384" max="15384" width="9" style="2" bestFit="1" customWidth="1"/>
    <col min="15385" max="15385" width="9.85546875" style="2" bestFit="1" customWidth="1"/>
    <col min="15386" max="15386" width="9.140625" style="2" bestFit="1" customWidth="1"/>
    <col min="15387" max="15387" width="16" style="2" bestFit="1" customWidth="1"/>
    <col min="15388" max="15388" width="9" style="2" bestFit="1" customWidth="1"/>
    <col min="15389" max="15389" width="7.85546875" style="2" bestFit="1" customWidth="1"/>
    <col min="15390" max="15390" width="11.7109375" style="2" bestFit="1" customWidth="1"/>
    <col min="15391" max="15391" width="14.28515625" style="2" customWidth="1"/>
    <col min="15392" max="15392" width="11.7109375" style="2" bestFit="1" customWidth="1"/>
    <col min="15393" max="15393" width="14.140625" style="2" bestFit="1" customWidth="1"/>
    <col min="15394" max="15394" width="16.7109375" style="2" customWidth="1"/>
    <col min="15395" max="15395" width="16.5703125" style="2" customWidth="1"/>
    <col min="15396" max="15397" width="7.85546875" style="2" bestFit="1" customWidth="1"/>
    <col min="15398" max="15398" width="8" style="2" bestFit="1" customWidth="1"/>
    <col min="15399" max="15400" width="7.85546875" style="2" bestFit="1" customWidth="1"/>
    <col min="15401" max="15401" width="9.7109375" style="2" customWidth="1"/>
    <col min="15402" max="15402" width="12.85546875" style="2" customWidth="1"/>
    <col min="15403" max="15639" width="9.140625" style="2"/>
    <col min="15640" max="15640" width="9" style="2" bestFit="1" customWidth="1"/>
    <col min="15641" max="15641" width="9.85546875" style="2" bestFit="1" customWidth="1"/>
    <col min="15642" max="15642" width="9.140625" style="2" bestFit="1" customWidth="1"/>
    <col min="15643" max="15643" width="16" style="2" bestFit="1" customWidth="1"/>
    <col min="15644" max="15644" width="9" style="2" bestFit="1" customWidth="1"/>
    <col min="15645" max="15645" width="7.85546875" style="2" bestFit="1" customWidth="1"/>
    <col min="15646" max="15646" width="11.7109375" style="2" bestFit="1" customWidth="1"/>
    <col min="15647" max="15647" width="14.28515625" style="2" customWidth="1"/>
    <col min="15648" max="15648" width="11.7109375" style="2" bestFit="1" customWidth="1"/>
    <col min="15649" max="15649" width="14.140625" style="2" bestFit="1" customWidth="1"/>
    <col min="15650" max="15650" width="16.7109375" style="2" customWidth="1"/>
    <col min="15651" max="15651" width="16.5703125" style="2" customWidth="1"/>
    <col min="15652" max="15653" width="7.85546875" style="2" bestFit="1" customWidth="1"/>
    <col min="15654" max="15654" width="8" style="2" bestFit="1" customWidth="1"/>
    <col min="15655" max="15656" width="7.85546875" style="2" bestFit="1" customWidth="1"/>
    <col min="15657" max="15657" width="9.7109375" style="2" customWidth="1"/>
    <col min="15658" max="15658" width="12.85546875" style="2" customWidth="1"/>
    <col min="15659" max="15895" width="9.140625" style="2"/>
    <col min="15896" max="15896" width="9" style="2" bestFit="1" customWidth="1"/>
    <col min="15897" max="15897" width="9.85546875" style="2" bestFit="1" customWidth="1"/>
    <col min="15898" max="15898" width="9.140625" style="2" bestFit="1" customWidth="1"/>
    <col min="15899" max="15899" width="16" style="2" bestFit="1" customWidth="1"/>
    <col min="15900" max="15900" width="9" style="2" bestFit="1" customWidth="1"/>
    <col min="15901" max="15901" width="7.85546875" style="2" bestFit="1" customWidth="1"/>
    <col min="15902" max="15902" width="11.7109375" style="2" bestFit="1" customWidth="1"/>
    <col min="15903" max="15903" width="14.28515625" style="2" customWidth="1"/>
    <col min="15904" max="15904" width="11.7109375" style="2" bestFit="1" customWidth="1"/>
    <col min="15905" max="15905" width="14.140625" style="2" bestFit="1" customWidth="1"/>
    <col min="15906" max="15906" width="16.7109375" style="2" customWidth="1"/>
    <col min="15907" max="15907" width="16.5703125" style="2" customWidth="1"/>
    <col min="15908" max="15909" width="7.85546875" style="2" bestFit="1" customWidth="1"/>
    <col min="15910" max="15910" width="8" style="2" bestFit="1" customWidth="1"/>
    <col min="15911" max="15912" width="7.85546875" style="2" bestFit="1" customWidth="1"/>
    <col min="15913" max="15913" width="9.7109375" style="2" customWidth="1"/>
    <col min="15914" max="15914" width="12.85546875" style="2" customWidth="1"/>
    <col min="15915" max="16151" width="9.140625" style="2"/>
    <col min="16152" max="16152" width="9" style="2" bestFit="1" customWidth="1"/>
    <col min="16153" max="16153" width="9.85546875" style="2" bestFit="1" customWidth="1"/>
    <col min="16154" max="16154" width="9.140625" style="2" bestFit="1" customWidth="1"/>
    <col min="16155" max="16155" width="16" style="2" bestFit="1" customWidth="1"/>
    <col min="16156" max="16156" width="9" style="2" bestFit="1" customWidth="1"/>
    <col min="16157" max="16157" width="7.85546875" style="2" bestFit="1" customWidth="1"/>
    <col min="16158" max="16158" width="11.7109375" style="2" bestFit="1" customWidth="1"/>
    <col min="16159" max="16159" width="14.28515625" style="2" customWidth="1"/>
    <col min="16160" max="16160" width="11.7109375" style="2" bestFit="1" customWidth="1"/>
    <col min="16161" max="16161" width="14.140625" style="2" bestFit="1" customWidth="1"/>
    <col min="16162" max="16162" width="16.7109375" style="2" customWidth="1"/>
    <col min="16163" max="16163" width="16.5703125" style="2" customWidth="1"/>
    <col min="16164" max="16165" width="7.85546875" style="2" bestFit="1" customWidth="1"/>
    <col min="16166" max="16166" width="8" style="2" bestFit="1" customWidth="1"/>
    <col min="16167" max="16168" width="7.85546875" style="2" bestFit="1" customWidth="1"/>
    <col min="16169" max="16169" width="9.7109375" style="2" customWidth="1"/>
    <col min="16170" max="16170" width="12.85546875" style="2" customWidth="1"/>
    <col min="16171" max="16384" width="9.140625" style="2"/>
  </cols>
  <sheetData>
    <row r="1" spans="1:82" s="5" customFormat="1" ht="15.75" customHeight="1">
      <c r="A1" s="387" t="s">
        <v>1</v>
      </c>
      <c r="B1" s="518" t="s">
        <v>0</v>
      </c>
      <c r="C1" s="521" t="s">
        <v>95</v>
      </c>
      <c r="D1" s="522"/>
      <c r="E1" s="508" t="s">
        <v>96</v>
      </c>
      <c r="F1" s="508"/>
      <c r="G1" s="508"/>
      <c r="H1" s="509" t="s">
        <v>168</v>
      </c>
      <c r="I1" s="509"/>
      <c r="J1" s="509"/>
      <c r="K1" s="508" t="s">
        <v>172</v>
      </c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  <c r="AJ1" s="508"/>
      <c r="AK1" s="520" t="s">
        <v>173</v>
      </c>
      <c r="AL1" s="520"/>
      <c r="AM1" s="520"/>
      <c r="AN1" s="520"/>
      <c r="AO1" s="520"/>
      <c r="AP1" s="520"/>
      <c r="AQ1" s="520"/>
      <c r="AR1" s="520"/>
      <c r="AS1" s="520"/>
      <c r="AT1" s="520"/>
      <c r="AU1" s="520"/>
      <c r="AV1" s="520"/>
      <c r="AW1" s="520"/>
      <c r="AX1" s="520"/>
      <c r="AY1" s="520"/>
      <c r="AZ1" s="510" t="s">
        <v>188</v>
      </c>
      <c r="BA1" s="511"/>
      <c r="BB1" s="511"/>
      <c r="BC1" s="511"/>
      <c r="BD1" s="511"/>
      <c r="BE1" s="512"/>
      <c r="BF1" s="513" t="s">
        <v>192</v>
      </c>
      <c r="BG1" s="514"/>
      <c r="BH1" s="514"/>
      <c r="BI1" s="515"/>
      <c r="BJ1" s="516" t="s">
        <v>181</v>
      </c>
      <c r="BK1" s="516"/>
      <c r="BL1" s="516"/>
      <c r="BM1" s="516"/>
      <c r="BN1" s="516"/>
      <c r="BO1" s="516"/>
      <c r="BP1" s="516"/>
      <c r="BQ1" s="516"/>
      <c r="BR1" s="516"/>
      <c r="BS1" s="516"/>
      <c r="BT1" s="516"/>
      <c r="BU1" s="516"/>
      <c r="BV1" s="523" t="s">
        <v>425</v>
      </c>
      <c r="BW1" s="524"/>
      <c r="BX1" s="524"/>
      <c r="BY1" s="524"/>
      <c r="BZ1" s="524"/>
      <c r="CA1" s="525"/>
      <c r="CB1" s="507" t="s">
        <v>292</v>
      </c>
      <c r="CC1" s="507"/>
      <c r="CD1" s="507"/>
    </row>
    <row r="2" spans="1:82" ht="23.25" thickBot="1">
      <c r="A2" s="517"/>
      <c r="B2" s="519"/>
      <c r="C2" s="133"/>
      <c r="D2" s="157" t="s">
        <v>93</v>
      </c>
      <c r="E2" s="121"/>
      <c r="F2" s="158" t="s">
        <v>93</v>
      </c>
      <c r="G2" s="120" t="s">
        <v>167</v>
      </c>
      <c r="H2" s="121"/>
      <c r="I2" s="158" t="s">
        <v>93</v>
      </c>
      <c r="J2" s="122" t="s">
        <v>166</v>
      </c>
      <c r="K2" s="121" t="s">
        <v>243</v>
      </c>
      <c r="L2" s="121" t="s">
        <v>244</v>
      </c>
      <c r="M2" s="121" t="s">
        <v>245</v>
      </c>
      <c r="N2" s="121" t="s">
        <v>246</v>
      </c>
      <c r="O2" s="121" t="s">
        <v>247</v>
      </c>
      <c r="P2" s="121" t="s">
        <v>367</v>
      </c>
      <c r="Q2" s="121" t="s">
        <v>374</v>
      </c>
      <c r="R2" s="121" t="s">
        <v>378</v>
      </c>
      <c r="S2" s="121" t="s">
        <v>436</v>
      </c>
      <c r="T2" s="121" t="s">
        <v>248</v>
      </c>
      <c r="U2" s="121" t="s">
        <v>332</v>
      </c>
      <c r="V2" s="121" t="s">
        <v>333</v>
      </c>
      <c r="W2" s="121" t="s">
        <v>361</v>
      </c>
      <c r="X2" s="121"/>
      <c r="Y2" s="121" t="s">
        <v>370</v>
      </c>
      <c r="Z2" s="121" t="s">
        <v>452</v>
      </c>
      <c r="AA2" s="121" t="s">
        <v>249</v>
      </c>
      <c r="AB2" s="121" t="s">
        <v>250</v>
      </c>
      <c r="AC2" s="121" t="s">
        <v>251</v>
      </c>
      <c r="AD2" s="121" t="s">
        <v>285</v>
      </c>
      <c r="AE2" s="121" t="s">
        <v>283</v>
      </c>
      <c r="AF2" s="121" t="s">
        <v>284</v>
      </c>
      <c r="AG2" s="121"/>
      <c r="AH2" s="121" t="s">
        <v>166</v>
      </c>
      <c r="AI2" s="121" t="s">
        <v>47</v>
      </c>
      <c r="AJ2" s="119" t="s">
        <v>29</v>
      </c>
      <c r="AK2" s="121" t="s">
        <v>174</v>
      </c>
      <c r="AL2" s="121" t="s">
        <v>175</v>
      </c>
      <c r="AM2" s="121" t="s">
        <v>176</v>
      </c>
      <c r="AN2" s="121" t="s">
        <v>178</v>
      </c>
      <c r="AO2" s="121" t="s">
        <v>179</v>
      </c>
      <c r="AP2" s="121" t="s">
        <v>180</v>
      </c>
      <c r="AQ2" s="121" t="s">
        <v>271</v>
      </c>
      <c r="AR2" s="121" t="s">
        <v>272</v>
      </c>
      <c r="AS2" s="121" t="s">
        <v>273</v>
      </c>
      <c r="AT2" s="121" t="s">
        <v>381</v>
      </c>
      <c r="AU2" s="121" t="s">
        <v>363</v>
      </c>
      <c r="AV2" s="121" t="s">
        <v>364</v>
      </c>
      <c r="AW2" s="121"/>
      <c r="AX2" s="121"/>
      <c r="AY2" s="123" t="s">
        <v>47</v>
      </c>
      <c r="AZ2" s="121" t="s">
        <v>185</v>
      </c>
      <c r="BA2" s="121" t="s">
        <v>186</v>
      </c>
      <c r="BB2" s="121" t="s">
        <v>189</v>
      </c>
      <c r="BC2" s="121" t="s">
        <v>187</v>
      </c>
      <c r="BD2" s="121" t="s">
        <v>191</v>
      </c>
      <c r="BE2" s="119" t="s">
        <v>47</v>
      </c>
      <c r="BF2" s="121" t="s">
        <v>196</v>
      </c>
      <c r="BG2" s="121" t="s">
        <v>197</v>
      </c>
      <c r="BH2" s="121" t="s">
        <v>198</v>
      </c>
      <c r="BI2" s="122" t="s">
        <v>47</v>
      </c>
      <c r="BJ2" s="121" t="s">
        <v>207</v>
      </c>
      <c r="BK2" s="121" t="s">
        <v>208</v>
      </c>
      <c r="BL2" s="121" t="s">
        <v>211</v>
      </c>
      <c r="BM2" s="121" t="s">
        <v>216</v>
      </c>
      <c r="BN2" s="121" t="s">
        <v>217</v>
      </c>
      <c r="BO2" s="121" t="s">
        <v>218</v>
      </c>
      <c r="BP2" s="121" t="s">
        <v>286</v>
      </c>
      <c r="BQ2" s="121" t="s">
        <v>287</v>
      </c>
      <c r="BR2" s="121" t="s">
        <v>350</v>
      </c>
      <c r="BS2" s="121" t="s">
        <v>351</v>
      </c>
      <c r="BT2" s="121" t="s">
        <v>395</v>
      </c>
      <c r="BU2" s="119" t="s">
        <v>47</v>
      </c>
      <c r="BV2" s="121" t="s">
        <v>430</v>
      </c>
      <c r="BW2" s="121" t="s">
        <v>431</v>
      </c>
      <c r="BX2" s="121" t="s">
        <v>432</v>
      </c>
      <c r="BY2" s="121" t="s">
        <v>433</v>
      </c>
      <c r="BZ2" s="121" t="s">
        <v>434</v>
      </c>
      <c r="CA2" s="123" t="s">
        <v>426</v>
      </c>
      <c r="CB2" s="133" t="s">
        <v>137</v>
      </c>
      <c r="CC2" s="213" t="s">
        <v>373</v>
      </c>
      <c r="CD2" s="156" t="s">
        <v>291</v>
      </c>
    </row>
    <row r="3" spans="1:82" s="4" customFormat="1" ht="12" thickBot="1">
      <c r="A3" s="253" t="str">
        <f>'1-συμβολαια'!A3</f>
        <v>13ο</v>
      </c>
      <c r="B3" s="243" t="str">
        <f>'1-συμβολαια'!C3</f>
        <v>γονική [1/2 αγροτεμάχιο ;;;??? Πρίνος -'';;;???'' 466μ2</v>
      </c>
      <c r="C3" s="290">
        <f>'5-αντίγρ'!AF3</f>
        <v>45</v>
      </c>
      <c r="D3" s="290">
        <f>'5-αντίγρ'!AE3</f>
        <v>1</v>
      </c>
      <c r="E3" s="212">
        <f>'6-μεταγρ'!R3</f>
        <v>40</v>
      </c>
      <c r="F3" s="212">
        <f>'6-μεταγρ'!P3</f>
        <v>1.5</v>
      </c>
      <c r="G3" s="212"/>
      <c r="H3" s="212">
        <f>'7-προςΔΟΥ'!W3</f>
        <v>480</v>
      </c>
      <c r="I3" s="212">
        <f>'7-προςΔΟΥ'!K3</f>
        <v>0</v>
      </c>
      <c r="J3" s="212">
        <f>'7-προςΔΟΥ'!V3</f>
        <v>300</v>
      </c>
      <c r="K3" s="187">
        <v>30</v>
      </c>
      <c r="L3" s="187"/>
      <c r="M3" s="187"/>
      <c r="N3" s="187"/>
      <c r="O3" s="187"/>
      <c r="P3" s="187"/>
      <c r="Q3" s="187"/>
      <c r="R3" s="187"/>
      <c r="S3" s="187"/>
      <c r="T3" s="301">
        <f>10+10</f>
        <v>20</v>
      </c>
      <c r="U3" s="187">
        <v>10</v>
      </c>
      <c r="V3" s="187">
        <v>10</v>
      </c>
      <c r="W3" s="187"/>
      <c r="X3" s="187"/>
      <c r="Y3" s="187"/>
      <c r="Z3" s="187">
        <f>2*(10+20)+10</f>
        <v>70</v>
      </c>
      <c r="AA3" s="187"/>
      <c r="AB3" s="187"/>
      <c r="AC3" s="187"/>
      <c r="AD3" s="187"/>
      <c r="AE3" s="187"/>
      <c r="AF3" s="187"/>
      <c r="AG3" s="187"/>
      <c r="AH3" s="187">
        <v>300</v>
      </c>
      <c r="AI3" s="187">
        <f t="shared" ref="AI3" si="0">SUM(K3:AH3)</f>
        <v>440</v>
      </c>
      <c r="AJ3" s="186"/>
      <c r="AK3" s="187">
        <v>20</v>
      </c>
      <c r="AL3" s="187">
        <v>20</v>
      </c>
      <c r="AM3" s="187">
        <v>20</v>
      </c>
      <c r="AN3" s="187"/>
      <c r="AO3" s="187"/>
      <c r="AP3" s="187"/>
      <c r="AQ3" s="187"/>
      <c r="AR3" s="187">
        <v>10</v>
      </c>
      <c r="AS3" s="187">
        <v>20</v>
      </c>
      <c r="AT3" s="187"/>
      <c r="AU3" s="187"/>
      <c r="AV3" s="187"/>
      <c r="AW3" s="186"/>
      <c r="AX3" s="186"/>
      <c r="AY3" s="187">
        <f t="shared" ref="AY3" si="1">SUM(AK3:AX3)</f>
        <v>90</v>
      </c>
      <c r="AZ3" s="187">
        <f>20</f>
        <v>20</v>
      </c>
      <c r="BA3" s="186"/>
      <c r="BB3" s="187">
        <v>20</v>
      </c>
      <c r="BC3" s="186"/>
      <c r="BD3" s="186">
        <v>20</v>
      </c>
      <c r="BE3" s="187">
        <f t="shared" ref="BE3" si="2">SUM(AZ3:BD3)</f>
        <v>60</v>
      </c>
      <c r="BF3" s="186"/>
      <c r="BG3" s="186"/>
      <c r="BH3" s="186"/>
      <c r="BI3" s="186">
        <f t="shared" ref="BI3" si="3">SUM(BF3:BH3)</f>
        <v>0</v>
      </c>
      <c r="BJ3" s="186"/>
      <c r="BK3" s="186"/>
      <c r="BL3" s="186"/>
      <c r="BM3" s="186"/>
      <c r="BN3" s="186"/>
      <c r="BO3" s="186"/>
      <c r="BP3" s="186"/>
      <c r="BQ3" s="187">
        <v>5</v>
      </c>
      <c r="BR3" s="187">
        <v>10</v>
      </c>
      <c r="BS3" s="187">
        <v>0.6</v>
      </c>
      <c r="BT3" s="187">
        <v>20</v>
      </c>
      <c r="BU3" s="187">
        <f t="shared" ref="BU3" si="4">SUM(BJ3:BT3)</f>
        <v>35.6</v>
      </c>
      <c r="BV3" s="212"/>
      <c r="BW3" s="212"/>
      <c r="BX3" s="212"/>
      <c r="BY3" s="212"/>
      <c r="BZ3" s="212"/>
      <c r="CA3" s="212"/>
      <c r="CB3" s="188">
        <f>C3+E3+G3+H3+J3+AI3+AY3+BE3+BI3+BU3+CA3-BZ3</f>
        <v>1490.6</v>
      </c>
      <c r="CC3" s="188">
        <f>D3+F3+I3+BZ3</f>
        <v>2.5</v>
      </c>
      <c r="CD3" s="239">
        <f t="shared" ref="CD3" si="5">CB3*24%</f>
        <v>357.74399999999997</v>
      </c>
    </row>
    <row r="4" spans="1:82" s="4" customFormat="1" ht="12" thickBot="1">
      <c r="A4" s="277" t="str">
        <f>'1-συμβολαια'!A4</f>
        <v>14ο</v>
      </c>
      <c r="B4" s="300" t="str">
        <f>'1-συμβολαια'!C4</f>
        <v>αγορπαωλησία [αγροτεμάχιο ;;;??? Πρίνος -'';;;???'' 2.000μ2 τίμημα = 10.000 Δ.Ο.Υ. =</v>
      </c>
      <c r="C4" s="289">
        <f>'5-αντίγρ'!AF4</f>
        <v>180</v>
      </c>
      <c r="D4" s="289">
        <f>'5-αντίγρ'!AE4</f>
        <v>1</v>
      </c>
      <c r="E4" s="301">
        <f>'6-μεταγρ'!R4</f>
        <v>40</v>
      </c>
      <c r="F4" s="301">
        <f>'6-μεταγρ'!P4</f>
        <v>1.5</v>
      </c>
      <c r="G4" s="301"/>
      <c r="H4" s="301">
        <f>'7-προςΔΟΥ'!W4</f>
        <v>480</v>
      </c>
      <c r="I4" s="301">
        <f>'7-προςΔΟΥ'!K4</f>
        <v>0</v>
      </c>
      <c r="J4" s="301">
        <f>'7-προςΔΟΥ'!V4</f>
        <v>300</v>
      </c>
      <c r="K4" s="301">
        <v>30</v>
      </c>
      <c r="L4" s="301"/>
      <c r="M4" s="301"/>
      <c r="N4" s="301"/>
      <c r="O4" s="301"/>
      <c r="P4" s="301"/>
      <c r="Q4" s="301"/>
      <c r="R4" s="301"/>
      <c r="S4" s="301"/>
      <c r="T4" s="301">
        <f>10+10</f>
        <v>20</v>
      </c>
      <c r="U4" s="301">
        <v>10</v>
      </c>
      <c r="V4" s="301">
        <v>10</v>
      </c>
      <c r="W4" s="301"/>
      <c r="X4" s="301"/>
      <c r="Y4" s="301"/>
      <c r="Z4" s="301">
        <f>2*(10+20)+10</f>
        <v>70</v>
      </c>
      <c r="AA4" s="301"/>
      <c r="AB4" s="301"/>
      <c r="AC4" s="301"/>
      <c r="AD4" s="301"/>
      <c r="AE4" s="301"/>
      <c r="AF4" s="301"/>
      <c r="AG4" s="301"/>
      <c r="AH4" s="301">
        <v>300</v>
      </c>
      <c r="AI4" s="301">
        <f t="shared" ref="AI4" si="6">SUM(K4:AH4)</f>
        <v>440</v>
      </c>
      <c r="AJ4" s="334"/>
      <c r="AK4" s="301">
        <v>20</v>
      </c>
      <c r="AL4" s="301">
        <v>20</v>
      </c>
      <c r="AM4" s="301">
        <v>20</v>
      </c>
      <c r="AN4" s="301"/>
      <c r="AO4" s="301"/>
      <c r="AP4" s="301"/>
      <c r="AQ4" s="301">
        <v>20</v>
      </c>
      <c r="AR4" s="301">
        <v>10</v>
      </c>
      <c r="AS4" s="301">
        <v>20</v>
      </c>
      <c r="AT4" s="301"/>
      <c r="AU4" s="301"/>
      <c r="AV4" s="301"/>
      <c r="AW4" s="334"/>
      <c r="AX4" s="334"/>
      <c r="AY4" s="301">
        <f t="shared" ref="AY4" si="7">SUM(AK4:AX4)</f>
        <v>110</v>
      </c>
      <c r="AZ4" s="301">
        <v>20</v>
      </c>
      <c r="BA4" s="334"/>
      <c r="BB4" s="301">
        <v>20</v>
      </c>
      <c r="BC4" s="334"/>
      <c r="BD4" s="334">
        <v>20</v>
      </c>
      <c r="BE4" s="301">
        <f t="shared" ref="BE4" si="8">SUM(AZ4:BD4)</f>
        <v>60</v>
      </c>
      <c r="BF4" s="334"/>
      <c r="BG4" s="334"/>
      <c r="BH4" s="334"/>
      <c r="BI4" s="334">
        <f t="shared" ref="BI4" si="9">SUM(BF4:BH4)</f>
        <v>0</v>
      </c>
      <c r="BJ4" s="334"/>
      <c r="BK4" s="334"/>
      <c r="BL4" s="334"/>
      <c r="BM4" s="334"/>
      <c r="BN4" s="334"/>
      <c r="BO4" s="334"/>
      <c r="BP4" s="334"/>
      <c r="BQ4" s="301">
        <v>5</v>
      </c>
      <c r="BR4" s="301">
        <v>10</v>
      </c>
      <c r="BS4" s="301">
        <v>0.6</v>
      </c>
      <c r="BT4" s="301">
        <v>20</v>
      </c>
      <c r="BU4" s="301">
        <f t="shared" ref="BU4" si="10">SUM(BJ4:BT4)</f>
        <v>35.6</v>
      </c>
      <c r="BV4" s="187"/>
      <c r="BW4" s="187"/>
      <c r="BX4" s="187"/>
      <c r="BY4" s="187"/>
      <c r="BZ4" s="187"/>
      <c r="CA4" s="187"/>
      <c r="CB4" s="188">
        <f t="shared" ref="CB4" si="11">C4+E4+G4+H4+J4+AI4+AY4+BE4+BI4+BU4+CA4-BZ4</f>
        <v>1645.6</v>
      </c>
      <c r="CC4" s="188">
        <f t="shared" ref="CC4" si="12">D4+F4+I4+BZ4</f>
        <v>2.5</v>
      </c>
      <c r="CD4" s="239">
        <f t="shared" ref="CD4" si="13">CB4*24%</f>
        <v>394.94399999999996</v>
      </c>
    </row>
    <row r="5" spans="1:82">
      <c r="A5" s="385" t="s">
        <v>47</v>
      </c>
      <c r="B5" s="386"/>
      <c r="C5" s="273">
        <f>SUM(C3:C4)</f>
        <v>225</v>
      </c>
      <c r="D5" s="273">
        <f>SUM(D3:D4)</f>
        <v>2</v>
      </c>
      <c r="E5" s="273">
        <f>SUM(E3:E4)</f>
        <v>80</v>
      </c>
      <c r="F5" s="273">
        <f>SUM(F3:F4)</f>
        <v>3</v>
      </c>
      <c r="G5" s="273"/>
      <c r="H5" s="273">
        <f t="shared" ref="H5:AI5" si="14">SUM(H3:H4)</f>
        <v>960</v>
      </c>
      <c r="I5" s="273">
        <f t="shared" si="14"/>
        <v>0</v>
      </c>
      <c r="J5" s="332">
        <f t="shared" si="14"/>
        <v>600</v>
      </c>
      <c r="K5" s="273">
        <f t="shared" si="14"/>
        <v>60</v>
      </c>
      <c r="L5" s="273">
        <f t="shared" si="14"/>
        <v>0</v>
      </c>
      <c r="M5" s="273">
        <f t="shared" si="14"/>
        <v>0</v>
      </c>
      <c r="N5" s="273">
        <f t="shared" si="14"/>
        <v>0</v>
      </c>
      <c r="O5" s="273">
        <f t="shared" si="14"/>
        <v>0</v>
      </c>
      <c r="P5" s="273">
        <f t="shared" si="14"/>
        <v>0</v>
      </c>
      <c r="Q5" s="273">
        <f t="shared" si="14"/>
        <v>0</v>
      </c>
      <c r="R5" s="273">
        <f t="shared" si="14"/>
        <v>0</v>
      </c>
      <c r="S5" s="273">
        <f t="shared" si="14"/>
        <v>0</v>
      </c>
      <c r="T5" s="273">
        <f t="shared" si="14"/>
        <v>40</v>
      </c>
      <c r="U5" s="273">
        <f t="shared" si="14"/>
        <v>20</v>
      </c>
      <c r="V5" s="273">
        <f t="shared" si="14"/>
        <v>20</v>
      </c>
      <c r="W5" s="273">
        <f t="shared" si="14"/>
        <v>0</v>
      </c>
      <c r="X5" s="273"/>
      <c r="Y5" s="273">
        <f t="shared" si="14"/>
        <v>0</v>
      </c>
      <c r="Z5" s="273"/>
      <c r="AA5" s="273">
        <f t="shared" si="14"/>
        <v>0</v>
      </c>
      <c r="AB5" s="273">
        <f t="shared" si="14"/>
        <v>0</v>
      </c>
      <c r="AC5" s="273">
        <f t="shared" si="14"/>
        <v>0</v>
      </c>
      <c r="AD5" s="273">
        <f t="shared" si="14"/>
        <v>0</v>
      </c>
      <c r="AE5" s="273">
        <f t="shared" si="14"/>
        <v>0</v>
      </c>
      <c r="AF5" s="273">
        <f t="shared" si="14"/>
        <v>0</v>
      </c>
      <c r="AG5" s="273">
        <f t="shared" si="14"/>
        <v>0</v>
      </c>
      <c r="AH5" s="273">
        <f t="shared" si="14"/>
        <v>600</v>
      </c>
      <c r="AI5" s="273">
        <f t="shared" si="14"/>
        <v>880</v>
      </c>
      <c r="AJ5" s="273"/>
      <c r="AK5" s="273">
        <f t="shared" ref="AK5:AV5" si="15">SUM(AK3:AK4)</f>
        <v>40</v>
      </c>
      <c r="AL5" s="273">
        <f t="shared" si="15"/>
        <v>40</v>
      </c>
      <c r="AM5" s="273">
        <f t="shared" si="15"/>
        <v>40</v>
      </c>
      <c r="AN5" s="273">
        <f t="shared" si="15"/>
        <v>0</v>
      </c>
      <c r="AO5" s="273">
        <f t="shared" si="15"/>
        <v>0</v>
      </c>
      <c r="AP5" s="273">
        <f t="shared" si="15"/>
        <v>0</v>
      </c>
      <c r="AQ5" s="273">
        <f t="shared" si="15"/>
        <v>20</v>
      </c>
      <c r="AR5" s="273">
        <f t="shared" si="15"/>
        <v>20</v>
      </c>
      <c r="AS5" s="273">
        <f t="shared" si="15"/>
        <v>40</v>
      </c>
      <c r="AT5" s="273">
        <f t="shared" si="15"/>
        <v>0</v>
      </c>
      <c r="AU5" s="273">
        <f t="shared" si="15"/>
        <v>0</v>
      </c>
      <c r="AV5" s="273">
        <f t="shared" si="15"/>
        <v>0</v>
      </c>
      <c r="AW5" s="273"/>
      <c r="AX5" s="273">
        <f t="shared" ref="AX5:BQ5" si="16">SUM(AX3:AX4)</f>
        <v>0</v>
      </c>
      <c r="AY5" s="273">
        <f t="shared" si="16"/>
        <v>200</v>
      </c>
      <c r="AZ5" s="273">
        <f t="shared" si="16"/>
        <v>40</v>
      </c>
      <c r="BA5" s="273">
        <f t="shared" si="16"/>
        <v>0</v>
      </c>
      <c r="BB5" s="273">
        <f t="shared" si="16"/>
        <v>40</v>
      </c>
      <c r="BC5" s="273">
        <f t="shared" si="16"/>
        <v>0</v>
      </c>
      <c r="BD5" s="273">
        <f t="shared" si="16"/>
        <v>40</v>
      </c>
      <c r="BE5" s="273">
        <f t="shared" si="16"/>
        <v>120</v>
      </c>
      <c r="BF5" s="273">
        <f t="shared" si="16"/>
        <v>0</v>
      </c>
      <c r="BG5" s="273">
        <f t="shared" si="16"/>
        <v>0</v>
      </c>
      <c r="BH5" s="335">
        <f t="shared" si="16"/>
        <v>0</v>
      </c>
      <c r="BI5" s="273">
        <f t="shared" si="16"/>
        <v>0</v>
      </c>
      <c r="BJ5" s="273">
        <f t="shared" si="16"/>
        <v>0</v>
      </c>
      <c r="BK5" s="273">
        <f t="shared" si="16"/>
        <v>0</v>
      </c>
      <c r="BL5" s="273">
        <f t="shared" si="16"/>
        <v>0</v>
      </c>
      <c r="BM5" s="273">
        <f t="shared" si="16"/>
        <v>0</v>
      </c>
      <c r="BN5" s="273">
        <f t="shared" si="16"/>
        <v>0</v>
      </c>
      <c r="BO5" s="273">
        <f t="shared" si="16"/>
        <v>0</v>
      </c>
      <c r="BP5" s="273">
        <f t="shared" si="16"/>
        <v>0</v>
      </c>
      <c r="BQ5" s="273">
        <f t="shared" si="16"/>
        <v>10</v>
      </c>
      <c r="BR5" s="273"/>
      <c r="BS5" s="273"/>
      <c r="BT5" s="273">
        <f>SUM(BT3:BT4)</f>
        <v>40</v>
      </c>
      <c r="BU5" s="273">
        <f>SUM(BU3:BU4)</f>
        <v>71.2</v>
      </c>
      <c r="BV5" s="31"/>
      <c r="BW5" s="31"/>
      <c r="BX5" s="31"/>
      <c r="BY5" s="31"/>
      <c r="BZ5" s="31"/>
      <c r="CA5" s="31"/>
      <c r="CB5" s="31">
        <f>SUM(CB3:CB4)</f>
        <v>3136.2</v>
      </c>
      <c r="CC5" s="31">
        <f>SUM(CC3:CC4)</f>
        <v>5</v>
      </c>
      <c r="CD5" s="31">
        <f>SUM(CD3:CD4)</f>
        <v>752.68799999999987</v>
      </c>
    </row>
    <row r="6" spans="1:82" ht="11.25" customHeight="1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</row>
    <row r="7" spans="1:82" ht="11.25" customHeight="1">
      <c r="C7" s="106"/>
      <c r="D7" s="106"/>
      <c r="E7" s="1"/>
      <c r="F7" s="1"/>
      <c r="G7" s="1"/>
      <c r="H7" s="1"/>
      <c r="I7" s="1"/>
      <c r="J7" s="1"/>
      <c r="K7" s="132" t="s">
        <v>423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1"/>
      <c r="AJ7" s="1"/>
      <c r="AK7" s="16" t="s">
        <v>413</v>
      </c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27" t="s">
        <v>398</v>
      </c>
      <c r="BA7" s="1"/>
      <c r="BB7" s="1"/>
      <c r="BC7" s="1"/>
      <c r="BD7" s="1"/>
      <c r="BE7" s="1"/>
      <c r="BF7" s="127" t="s">
        <v>193</v>
      </c>
      <c r="BG7" s="1"/>
      <c r="BH7" s="1"/>
      <c r="BI7" s="1"/>
      <c r="BJ7" s="127" t="s">
        <v>206</v>
      </c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 t="s">
        <v>427</v>
      </c>
      <c r="BW7" s="1"/>
      <c r="BX7" s="1"/>
      <c r="BY7" s="1"/>
      <c r="BZ7" s="1"/>
      <c r="CA7" s="1"/>
      <c r="CB7" s="1"/>
      <c r="CC7" s="1"/>
      <c r="CD7" s="1"/>
    </row>
    <row r="8" spans="1:82" ht="11.25" customHeight="1">
      <c r="C8" s="106"/>
      <c r="D8" s="106"/>
      <c r="E8" s="1"/>
      <c r="F8" s="1"/>
      <c r="G8" s="1"/>
      <c r="H8" s="1"/>
      <c r="I8" s="1"/>
      <c r="J8" s="1"/>
      <c r="K8" s="3"/>
      <c r="L8" s="214" t="s">
        <v>424</v>
      </c>
      <c r="M8" s="215"/>
      <c r="N8" s="215"/>
      <c r="O8" s="215"/>
      <c r="P8" s="215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1"/>
      <c r="AJ8" s="1"/>
      <c r="AK8" s="1"/>
      <c r="AL8" s="132" t="s">
        <v>177</v>
      </c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43" t="s">
        <v>184</v>
      </c>
      <c r="BB8" s="3"/>
      <c r="BC8" s="3"/>
      <c r="BD8" s="1"/>
      <c r="BE8" s="1"/>
      <c r="BF8" s="1"/>
      <c r="BG8" s="3" t="s">
        <v>194</v>
      </c>
      <c r="BH8" s="1"/>
      <c r="BI8" s="1"/>
      <c r="BJ8" s="1"/>
      <c r="BK8" s="140" t="s">
        <v>209</v>
      </c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 t="s">
        <v>428</v>
      </c>
      <c r="BX8" s="1"/>
      <c r="BY8" s="1"/>
      <c r="BZ8" s="1"/>
      <c r="CA8" s="1"/>
      <c r="CB8" s="1"/>
      <c r="CC8" s="1"/>
      <c r="CD8" s="1"/>
    </row>
    <row r="9" spans="1:82" ht="11.25" customHeight="1">
      <c r="C9" s="106"/>
      <c r="D9" s="106"/>
      <c r="E9" s="1"/>
      <c r="F9" s="1"/>
      <c r="G9" s="1"/>
      <c r="H9" s="1"/>
      <c r="I9" s="1"/>
      <c r="J9" s="1"/>
      <c r="K9" s="3"/>
      <c r="L9" s="215"/>
      <c r="M9" s="214" t="s">
        <v>316</v>
      </c>
      <c r="N9" s="215"/>
      <c r="O9" s="215"/>
      <c r="P9" s="215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1"/>
      <c r="AJ9" s="1"/>
      <c r="AK9" s="1"/>
      <c r="AL9" s="1"/>
      <c r="AM9" s="16" t="s">
        <v>324</v>
      </c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3"/>
      <c r="BB9" s="3" t="s">
        <v>182</v>
      </c>
      <c r="BC9" s="3"/>
      <c r="BD9" s="1"/>
      <c r="BE9" s="1"/>
      <c r="BF9" s="1"/>
      <c r="BG9" s="1"/>
      <c r="BH9" s="127" t="s">
        <v>195</v>
      </c>
      <c r="BI9" s="1"/>
      <c r="BJ9" s="1"/>
      <c r="BK9" s="1"/>
      <c r="BL9" s="127" t="s">
        <v>210</v>
      </c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 t="s">
        <v>31</v>
      </c>
      <c r="BY9" s="1"/>
      <c r="BZ9" s="1"/>
      <c r="CA9" s="1"/>
      <c r="CB9" s="1"/>
      <c r="CC9" s="1"/>
      <c r="CD9" s="1"/>
    </row>
    <row r="10" spans="1:82" ht="11.25" customHeight="1">
      <c r="C10" s="7" t="s">
        <v>456</v>
      </c>
      <c r="D10" s="106"/>
      <c r="E10" s="1"/>
      <c r="F10" s="1"/>
      <c r="G10" s="1"/>
      <c r="H10" s="1"/>
      <c r="I10" s="1"/>
      <c r="J10" s="1"/>
      <c r="K10" s="3"/>
      <c r="L10" s="215"/>
      <c r="M10" s="215"/>
      <c r="N10" s="215" t="s">
        <v>317</v>
      </c>
      <c r="O10" s="215"/>
      <c r="P10" s="215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1"/>
      <c r="AJ10" s="1"/>
      <c r="AK10" s="1"/>
      <c r="AL10" s="1"/>
      <c r="AM10" s="1"/>
      <c r="AN10" s="97" t="s">
        <v>325</v>
      </c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3"/>
      <c r="BB10" s="3"/>
      <c r="BC10" s="143" t="s">
        <v>183</v>
      </c>
      <c r="BD10" s="1"/>
      <c r="BE10" s="1"/>
      <c r="BF10" s="1"/>
      <c r="BG10" s="1"/>
      <c r="BH10" s="1"/>
      <c r="BI10" s="1"/>
      <c r="BJ10" s="1"/>
      <c r="BK10" s="1"/>
      <c r="BL10" s="1"/>
      <c r="BM10" s="140" t="s">
        <v>212</v>
      </c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 t="s">
        <v>429</v>
      </c>
      <c r="BZ10" s="1"/>
      <c r="CA10" s="1"/>
      <c r="CB10" s="1"/>
      <c r="CC10" s="1"/>
      <c r="CD10" s="1"/>
    </row>
    <row r="11" spans="1:82" ht="11.25" customHeight="1">
      <c r="C11" s="356" t="s">
        <v>441</v>
      </c>
      <c r="D11" s="106"/>
      <c r="E11" s="1"/>
      <c r="F11" s="1"/>
      <c r="G11" s="1"/>
      <c r="H11" s="7"/>
      <c r="I11" s="7"/>
      <c r="J11" s="1"/>
      <c r="K11" s="3"/>
      <c r="L11" s="3"/>
      <c r="M11" s="3"/>
      <c r="N11" s="3"/>
      <c r="O11" s="3" t="s">
        <v>318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1"/>
      <c r="AJ11" s="1"/>
      <c r="AK11" s="1"/>
      <c r="AL11" s="1"/>
      <c r="AM11" s="1"/>
      <c r="AN11" s="1"/>
      <c r="AO11" s="16" t="s">
        <v>326</v>
      </c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3" t="s">
        <v>190</v>
      </c>
      <c r="BE11" s="1"/>
      <c r="BF11" s="1"/>
      <c r="BG11" s="1"/>
      <c r="BH11" s="1"/>
      <c r="BI11" s="1"/>
      <c r="BJ11" s="1"/>
      <c r="BK11" s="1"/>
      <c r="BL11" s="1"/>
      <c r="BM11" s="1"/>
      <c r="BN11" s="127" t="s">
        <v>213</v>
      </c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 t="s">
        <v>59</v>
      </c>
      <c r="CA11" s="1"/>
      <c r="CB11" s="2"/>
      <c r="CC11" s="2"/>
    </row>
    <row r="12" spans="1:82" ht="11.25" customHeight="1">
      <c r="C12" s="356" t="s">
        <v>442</v>
      </c>
      <c r="D12" s="106"/>
      <c r="E12" s="1"/>
      <c r="F12" s="1"/>
      <c r="G12" s="1"/>
      <c r="H12" s="7"/>
      <c r="I12" s="1"/>
      <c r="J12" s="1"/>
      <c r="K12" s="3"/>
      <c r="L12" s="3"/>
      <c r="M12" s="3"/>
      <c r="N12" s="3"/>
      <c r="O12" s="3"/>
      <c r="P12" s="3" t="s">
        <v>368</v>
      </c>
      <c r="Q12" s="3"/>
      <c r="R12" s="3"/>
      <c r="S12" s="3"/>
      <c r="T12" s="3"/>
      <c r="U12" s="143"/>
      <c r="V12" s="143"/>
      <c r="W12" s="143"/>
      <c r="X12" s="14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1"/>
      <c r="AJ12" s="1"/>
      <c r="AK12" s="1"/>
      <c r="AL12" s="1"/>
      <c r="AM12" s="1"/>
      <c r="AN12" s="1"/>
      <c r="AO12" s="1"/>
      <c r="AP12" s="132" t="s">
        <v>327</v>
      </c>
      <c r="AQ12" s="97"/>
      <c r="AR12" s="97"/>
      <c r="AS12" s="97"/>
      <c r="AT12" s="97"/>
      <c r="AU12" s="97"/>
      <c r="AV12" s="97"/>
      <c r="AW12" s="97"/>
      <c r="AX12" s="97"/>
      <c r="AY12" s="1"/>
      <c r="AZ12" s="1"/>
      <c r="BA12" s="1"/>
      <c r="BB12" s="1"/>
      <c r="BC12" s="1"/>
      <c r="BD12" s="1"/>
      <c r="BE12" s="1"/>
      <c r="BF12" s="1"/>
      <c r="BG12" s="1"/>
      <c r="BH12" s="3" t="s">
        <v>201</v>
      </c>
      <c r="BI12" s="1"/>
      <c r="BJ12" s="1"/>
      <c r="BK12" s="1"/>
      <c r="BL12" s="1"/>
      <c r="BM12" s="1"/>
      <c r="BN12" s="1"/>
      <c r="BO12" s="140" t="s">
        <v>214</v>
      </c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2"/>
      <c r="CC12" s="2"/>
    </row>
    <row r="13" spans="1:82" ht="11.25" customHeight="1">
      <c r="C13" s="357"/>
      <c r="D13" s="106"/>
      <c r="E13" s="1"/>
      <c r="F13" s="1"/>
      <c r="G13" s="1"/>
      <c r="H13" s="7"/>
      <c r="I13" s="1"/>
      <c r="J13" s="1"/>
      <c r="K13" s="3"/>
      <c r="L13" s="3"/>
      <c r="M13" s="3"/>
      <c r="N13" s="3"/>
      <c r="O13" s="3"/>
      <c r="P13" s="3"/>
      <c r="Q13" s="3" t="s">
        <v>375</v>
      </c>
      <c r="R13" s="3"/>
      <c r="S13" s="3"/>
      <c r="T13" s="3"/>
      <c r="U13" s="143"/>
      <c r="V13" s="143"/>
      <c r="W13" s="143"/>
      <c r="X13" s="14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1"/>
      <c r="AJ13" s="1"/>
      <c r="AK13" s="1"/>
      <c r="AL13" s="1"/>
      <c r="AM13" s="1"/>
      <c r="AN13" s="1"/>
      <c r="AO13" s="1"/>
      <c r="AP13" s="1"/>
      <c r="AQ13" s="131" t="s">
        <v>328</v>
      </c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314" t="s">
        <v>199</v>
      </c>
      <c r="BI13" s="1"/>
      <c r="BJ13" s="1"/>
      <c r="BK13" s="1"/>
      <c r="BL13" s="1"/>
      <c r="BM13" s="1"/>
      <c r="BN13" s="1"/>
      <c r="BO13" s="140"/>
      <c r="BP13" s="127" t="s">
        <v>215</v>
      </c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2"/>
      <c r="CC13" s="2"/>
    </row>
    <row r="14" spans="1:82" ht="11.25" customHeight="1">
      <c r="C14" s="357"/>
      <c r="D14" s="106"/>
      <c r="E14" s="1"/>
      <c r="F14" s="1"/>
      <c r="G14" s="1"/>
      <c r="H14" s="7"/>
      <c r="I14" s="1"/>
      <c r="J14" s="1"/>
      <c r="K14" s="3"/>
      <c r="L14" s="3"/>
      <c r="M14" s="3"/>
      <c r="N14" s="3"/>
      <c r="O14" s="3"/>
      <c r="P14" s="3"/>
      <c r="Q14" s="3"/>
      <c r="R14" s="3" t="s">
        <v>379</v>
      </c>
      <c r="S14" s="3"/>
      <c r="T14" s="3"/>
      <c r="U14" s="143"/>
      <c r="V14" s="143"/>
      <c r="W14" s="143"/>
      <c r="X14" s="14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1"/>
      <c r="AJ14" s="1"/>
      <c r="AK14" s="1"/>
      <c r="AL14" s="1"/>
      <c r="AM14" s="1"/>
      <c r="AN14" s="1"/>
      <c r="AO14" s="1"/>
      <c r="AP14" s="1"/>
      <c r="AQ14" s="1"/>
      <c r="AR14" s="97" t="s">
        <v>365</v>
      </c>
      <c r="AS14" s="97"/>
      <c r="AT14" s="97"/>
      <c r="AU14" s="97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3" t="s">
        <v>200</v>
      </c>
      <c r="BI14" s="1"/>
      <c r="BJ14" s="1"/>
      <c r="BK14" s="1"/>
      <c r="BL14" s="1"/>
      <c r="BM14" s="1"/>
      <c r="BN14" s="1"/>
      <c r="BO14" s="140"/>
      <c r="BP14" s="3"/>
      <c r="BQ14" s="140" t="s">
        <v>288</v>
      </c>
      <c r="BR14" s="140"/>
      <c r="BS14" s="140"/>
      <c r="BT14" s="1"/>
      <c r="BU14" s="1"/>
      <c r="BV14" s="1"/>
      <c r="BW14" s="1"/>
      <c r="BX14" s="1"/>
      <c r="BY14" s="1"/>
      <c r="BZ14" s="1"/>
      <c r="CA14" s="1"/>
      <c r="CB14" s="2"/>
      <c r="CC14" s="2"/>
    </row>
    <row r="15" spans="1:82">
      <c r="C15" s="7" t="s">
        <v>455</v>
      </c>
      <c r="D15" s="72"/>
      <c r="E15" s="1"/>
      <c r="F15" s="1"/>
      <c r="G15" s="1"/>
      <c r="H15" s="7"/>
      <c r="I15" s="1"/>
      <c r="J15" s="1"/>
      <c r="K15" s="1"/>
      <c r="L15" s="3"/>
      <c r="M15" s="7"/>
      <c r="N15" s="3"/>
      <c r="O15" s="3"/>
      <c r="P15" s="3"/>
      <c r="Q15" s="3"/>
      <c r="R15" s="3"/>
      <c r="S15" s="127" t="s">
        <v>437</v>
      </c>
      <c r="T15" s="143"/>
      <c r="U15" s="143"/>
      <c r="V15" s="143"/>
      <c r="W15" s="143"/>
      <c r="X15" s="14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31" t="s">
        <v>366</v>
      </c>
      <c r="AT15" s="1"/>
      <c r="AU15" s="13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43" t="s">
        <v>202</v>
      </c>
      <c r="BI15" s="1"/>
      <c r="BJ15" s="1"/>
      <c r="BK15" s="1"/>
      <c r="BL15" s="1"/>
      <c r="BM15" s="1"/>
      <c r="BN15" s="1"/>
      <c r="BO15" s="1"/>
      <c r="BP15" s="1"/>
      <c r="BQ15" s="1"/>
      <c r="BR15" s="127" t="s">
        <v>353</v>
      </c>
      <c r="BS15" s="127"/>
      <c r="BT15" s="1"/>
      <c r="BU15" s="1"/>
      <c r="BV15" s="1"/>
      <c r="BW15" s="1"/>
      <c r="BX15" s="1"/>
      <c r="BY15" s="1"/>
      <c r="BZ15" s="1"/>
      <c r="CA15" s="1"/>
      <c r="CB15" s="2"/>
      <c r="CC15" s="2"/>
    </row>
    <row r="16" spans="1:82">
      <c r="C16" s="356" t="s">
        <v>441</v>
      </c>
      <c r="D16" s="72"/>
      <c r="E16" s="1"/>
      <c r="F16" s="1"/>
      <c r="G16" s="1"/>
      <c r="H16" s="7"/>
      <c r="I16" s="1"/>
      <c r="J16" s="1"/>
      <c r="K16" s="1"/>
      <c r="L16" s="3"/>
      <c r="M16" s="7"/>
      <c r="N16" s="3"/>
      <c r="O16" s="3"/>
      <c r="P16" s="3"/>
      <c r="Q16" s="3"/>
      <c r="R16" s="3"/>
      <c r="S16" s="3"/>
      <c r="T16" s="143" t="s">
        <v>319</v>
      </c>
      <c r="U16" s="143"/>
      <c r="V16" s="143"/>
      <c r="W16" s="143"/>
      <c r="X16" s="14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1"/>
      <c r="AJ16" s="1"/>
      <c r="AK16" s="1"/>
      <c r="AL16" s="1"/>
      <c r="AM16" s="1"/>
      <c r="AN16" s="1"/>
      <c r="AO16" s="1"/>
      <c r="AP16" s="1"/>
      <c r="AQ16" s="1"/>
      <c r="AR16" s="76"/>
      <c r="AS16" s="76"/>
      <c r="AT16" s="97" t="s">
        <v>380</v>
      </c>
      <c r="AU16" s="97"/>
      <c r="AV16" s="76"/>
      <c r="AW16" s="76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76" t="s">
        <v>252</v>
      </c>
      <c r="BI16" s="1"/>
      <c r="BJ16" s="1"/>
      <c r="BK16" s="1"/>
      <c r="BL16" s="1"/>
      <c r="BM16" s="1"/>
      <c r="BN16" s="1"/>
      <c r="BO16" s="1"/>
      <c r="BP16" s="1"/>
      <c r="BQ16" s="76"/>
      <c r="BR16" s="76"/>
      <c r="BS16" s="143" t="s">
        <v>352</v>
      </c>
      <c r="BT16" s="1"/>
      <c r="BU16" s="1"/>
      <c r="BV16" s="1"/>
      <c r="BW16" s="1"/>
      <c r="BX16" s="1"/>
      <c r="BY16" s="1"/>
      <c r="BZ16" s="1"/>
      <c r="CA16" s="1"/>
      <c r="CB16" s="2"/>
      <c r="CC16" s="2"/>
    </row>
    <row r="17" spans="3:81">
      <c r="C17" s="356" t="s">
        <v>442</v>
      </c>
      <c r="D17" s="72"/>
      <c r="E17" s="1"/>
      <c r="F17" s="1"/>
      <c r="G17" s="1"/>
      <c r="H17" s="7"/>
      <c r="I17" s="1"/>
      <c r="J17" s="1"/>
      <c r="K17" s="1"/>
      <c r="L17" s="3"/>
      <c r="M17" s="7"/>
      <c r="N17" s="3"/>
      <c r="O17" s="3"/>
      <c r="P17" s="3"/>
      <c r="Q17" s="3"/>
      <c r="R17" s="3"/>
      <c r="S17" s="3"/>
      <c r="T17" s="3"/>
      <c r="U17" s="3" t="s">
        <v>334</v>
      </c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1"/>
      <c r="AJ17" s="1"/>
      <c r="AK17" s="1"/>
      <c r="AL17" s="1"/>
      <c r="AM17" s="1"/>
      <c r="AN17" s="1"/>
      <c r="AO17" s="1"/>
      <c r="AP17" s="1"/>
      <c r="AQ17" s="76"/>
      <c r="AR17" s="76"/>
      <c r="AS17" s="76"/>
      <c r="AT17" s="1"/>
      <c r="AU17" s="97" t="s">
        <v>376</v>
      </c>
      <c r="AV17" s="97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151" t="s">
        <v>253</v>
      </c>
      <c r="BI17" s="1"/>
      <c r="BJ17" s="1"/>
      <c r="BK17" s="1"/>
      <c r="BL17" s="1"/>
      <c r="BM17" s="1"/>
      <c r="BN17" s="1"/>
      <c r="BO17" s="1"/>
      <c r="BP17" s="76"/>
      <c r="BQ17" s="76"/>
      <c r="BR17" s="76"/>
      <c r="BS17" s="76"/>
      <c r="BT17" s="127" t="s">
        <v>394</v>
      </c>
      <c r="BU17" s="76"/>
      <c r="BV17" s="76"/>
      <c r="BW17" s="76"/>
      <c r="BX17" s="76"/>
      <c r="BY17" s="76"/>
      <c r="BZ17" s="76"/>
      <c r="CA17" s="76"/>
      <c r="CB17" s="76"/>
      <c r="CC17" s="2"/>
    </row>
    <row r="18" spans="3:81">
      <c r="C18" s="72"/>
      <c r="D18" s="72"/>
      <c r="E18" s="76"/>
      <c r="F18" s="76"/>
      <c r="G18" s="76"/>
      <c r="H18" s="7"/>
      <c r="I18" s="1"/>
      <c r="J18" s="76"/>
      <c r="K18" s="1"/>
      <c r="L18" s="3"/>
      <c r="M18" s="7"/>
      <c r="N18" s="76"/>
      <c r="O18" s="3"/>
      <c r="P18" s="3"/>
      <c r="Q18" s="3"/>
      <c r="R18" s="3"/>
      <c r="S18" s="3"/>
      <c r="T18" s="3"/>
      <c r="U18" s="3"/>
      <c r="V18" s="215" t="s">
        <v>335</v>
      </c>
      <c r="W18" s="143"/>
      <c r="X18" s="14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1"/>
      <c r="AJ18" s="1"/>
      <c r="AK18" s="1"/>
      <c r="AL18" s="1"/>
      <c r="AM18" s="76"/>
      <c r="AN18" s="76"/>
      <c r="AO18" s="76"/>
      <c r="AP18" s="76"/>
      <c r="AQ18" s="76"/>
      <c r="AR18" s="76"/>
      <c r="AS18" s="76"/>
      <c r="AT18" s="1"/>
      <c r="AU18" s="1"/>
      <c r="AV18" s="131" t="s">
        <v>377</v>
      </c>
      <c r="AW18" s="1"/>
      <c r="AX18" s="1"/>
      <c r="AY18" s="1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2"/>
      <c r="CC18" s="2"/>
    </row>
    <row r="19" spans="3:81">
      <c r="C19" s="72"/>
      <c r="D19" s="72"/>
      <c r="H19" s="333"/>
      <c r="K19" s="1"/>
      <c r="L19" s="3"/>
      <c r="M19" s="7"/>
      <c r="N19" s="76"/>
      <c r="O19" s="76"/>
      <c r="P19" s="76"/>
      <c r="Q19" s="76"/>
      <c r="R19" s="76"/>
      <c r="S19" s="76"/>
      <c r="T19" s="3"/>
      <c r="U19" s="3"/>
      <c r="V19" s="3"/>
      <c r="W19" s="3" t="s">
        <v>362</v>
      </c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1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2"/>
      <c r="CC19" s="2"/>
    </row>
    <row r="20" spans="3:81">
      <c r="C20" s="72"/>
      <c r="D20" s="72"/>
      <c r="H20" s="333"/>
      <c r="K20" s="1"/>
      <c r="L20" s="3"/>
      <c r="M20" s="7"/>
      <c r="N20" s="76"/>
      <c r="O20" s="76"/>
      <c r="P20" s="76"/>
      <c r="Q20" s="76"/>
      <c r="R20" s="76"/>
      <c r="S20" s="76"/>
      <c r="T20" s="3"/>
      <c r="U20" s="3"/>
      <c r="V20" s="3"/>
      <c r="W20" s="3"/>
      <c r="X20" s="127" t="s">
        <v>453</v>
      </c>
      <c r="Y20" s="143"/>
      <c r="Z20" s="143"/>
      <c r="AA20" s="3"/>
      <c r="AB20" s="3"/>
      <c r="AC20" s="3"/>
      <c r="AD20" s="3"/>
      <c r="AE20" s="3"/>
      <c r="AF20" s="3"/>
      <c r="AG20" s="3"/>
      <c r="AH20" s="3"/>
      <c r="AI20" s="1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2"/>
      <c r="CC20" s="2"/>
    </row>
    <row r="21" spans="3:81">
      <c r="C21" s="72"/>
      <c r="D21" s="72"/>
      <c r="H21" s="333"/>
      <c r="K21" s="1"/>
      <c r="L21" s="3"/>
      <c r="M21" s="7"/>
      <c r="N21" s="76"/>
      <c r="O21" s="76"/>
      <c r="P21" s="76"/>
      <c r="Q21" s="76"/>
      <c r="R21" s="76"/>
      <c r="S21" s="76"/>
      <c r="T21" s="3"/>
      <c r="U21" s="3"/>
      <c r="V21" s="3"/>
      <c r="W21" s="3"/>
      <c r="X21" s="3"/>
      <c r="Y21" s="143" t="s">
        <v>369</v>
      </c>
      <c r="Z21" s="143"/>
      <c r="AA21" s="3"/>
      <c r="AB21" s="3"/>
      <c r="AC21" s="3"/>
      <c r="AD21" s="3"/>
      <c r="AE21" s="3"/>
      <c r="AF21" s="3"/>
      <c r="AG21" s="3"/>
      <c r="AH21" s="3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2"/>
      <c r="CC21" s="2"/>
    </row>
    <row r="22" spans="3:81">
      <c r="C22" s="72"/>
      <c r="D22" s="72"/>
      <c r="H22" s="333"/>
      <c r="K22" s="7"/>
      <c r="L22" s="3"/>
      <c r="M22" s="7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3"/>
      <c r="Z22" s="127" t="s">
        <v>451</v>
      </c>
      <c r="AA22" s="143"/>
      <c r="AB22" s="3"/>
      <c r="AC22" s="3"/>
      <c r="AD22" s="3"/>
      <c r="AE22" s="3"/>
      <c r="AF22" s="3"/>
      <c r="AG22" s="3"/>
      <c r="AH22" s="3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2"/>
      <c r="CC22" s="2"/>
    </row>
    <row r="23" spans="3:81">
      <c r="H23" s="333"/>
      <c r="K23" s="7"/>
      <c r="L23" s="3"/>
      <c r="M23" s="7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3"/>
      <c r="Z23" s="3"/>
      <c r="AA23" s="143" t="s">
        <v>320</v>
      </c>
      <c r="AB23" s="3"/>
      <c r="AC23" s="3"/>
      <c r="AD23" s="3"/>
      <c r="AE23" s="3"/>
      <c r="AF23" s="3"/>
      <c r="AG23" s="3"/>
      <c r="AH23" s="3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</row>
    <row r="24" spans="3:81">
      <c r="H24" s="333"/>
      <c r="K24" s="7"/>
      <c r="L24" s="3"/>
      <c r="M24" s="7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3"/>
      <c r="Z24" s="3"/>
      <c r="AA24" s="3"/>
      <c r="AB24" s="3" t="s">
        <v>321</v>
      </c>
      <c r="AC24" s="3"/>
      <c r="AD24" s="3"/>
      <c r="AE24" s="3"/>
      <c r="AF24" s="3"/>
      <c r="AG24" s="3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</row>
    <row r="25" spans="3:81">
      <c r="K25" s="7"/>
      <c r="L25" s="3"/>
      <c r="M25" s="7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3"/>
      <c r="Z25" s="3"/>
      <c r="AA25" s="3"/>
      <c r="AB25" s="3"/>
      <c r="AC25" s="141" t="s">
        <v>322</v>
      </c>
      <c r="AD25" s="3"/>
      <c r="AE25" s="3"/>
      <c r="AF25" s="3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</row>
    <row r="26" spans="3:81">
      <c r="K26" s="7"/>
      <c r="L26" s="3"/>
      <c r="M26" s="7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3"/>
      <c r="AB26" s="3"/>
      <c r="AC26" s="3"/>
      <c r="AD26" s="143" t="s">
        <v>382</v>
      </c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</row>
    <row r="27" spans="3:81">
      <c r="L27" s="3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127" t="s">
        <v>383</v>
      </c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</row>
    <row r="28" spans="3:81">
      <c r="L28" s="3"/>
      <c r="Y28" s="76"/>
      <c r="Z28" s="76"/>
      <c r="AA28" s="76"/>
      <c r="AB28" s="76"/>
      <c r="AC28" s="76"/>
      <c r="AD28" s="76"/>
      <c r="AE28" s="76"/>
      <c r="AF28" s="143" t="s">
        <v>323</v>
      </c>
      <c r="AG28" s="76"/>
      <c r="AH28" s="76"/>
    </row>
    <row r="29" spans="3:81">
      <c r="L29" s="3"/>
    </row>
  </sheetData>
  <mergeCells count="13">
    <mergeCell ref="CB1:CD1"/>
    <mergeCell ref="A5:B5"/>
    <mergeCell ref="E1:G1"/>
    <mergeCell ref="H1:J1"/>
    <mergeCell ref="AZ1:BE1"/>
    <mergeCell ref="BF1:BI1"/>
    <mergeCell ref="BJ1:BU1"/>
    <mergeCell ref="A1:A2"/>
    <mergeCell ref="B1:B2"/>
    <mergeCell ref="K1:AJ1"/>
    <mergeCell ref="AK1:AY1"/>
    <mergeCell ref="C1:D1"/>
    <mergeCell ref="BV1:CA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A10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8.140625" style="7" bestFit="1" customWidth="1"/>
    <col min="2" max="2" width="65.140625" style="78" bestFit="1" customWidth="1"/>
    <col min="3" max="3" width="16.7109375" style="2" customWidth="1"/>
    <col min="4" max="4" width="6.28515625" style="1" bestFit="1" customWidth="1"/>
    <col min="5" max="5" width="6.85546875" style="1" bestFit="1" customWidth="1"/>
    <col min="6" max="6" width="6.28515625" style="1" bestFit="1" customWidth="1"/>
    <col min="7" max="7" width="6.85546875" style="1" bestFit="1" customWidth="1"/>
    <col min="8" max="8" width="6.28515625" style="1" bestFit="1" customWidth="1"/>
    <col min="9" max="9" width="6.85546875" style="1" bestFit="1" customWidth="1"/>
    <col min="10" max="10" width="11.85546875" style="1" bestFit="1" customWidth="1"/>
    <col min="11" max="11" width="11.5703125" style="1" bestFit="1" customWidth="1"/>
    <col min="12" max="12" width="14" style="1" customWidth="1"/>
    <col min="13" max="13" width="10.85546875" style="1" bestFit="1" customWidth="1"/>
    <col min="14" max="15" width="10.85546875" style="1" customWidth="1"/>
    <col min="16" max="16" width="10.7109375" style="1" bestFit="1" customWidth="1"/>
    <col min="17" max="17" width="7.7109375" style="73" customWidth="1"/>
    <col min="18" max="21" width="5.85546875" style="2" customWidth="1"/>
    <col min="22" max="23" width="8.7109375" style="2" customWidth="1"/>
    <col min="24" max="25" width="3.28515625" style="2" bestFit="1" customWidth="1"/>
    <col min="26" max="16384" width="9.140625" style="2"/>
  </cols>
  <sheetData>
    <row r="1" spans="1:27" ht="15.75" customHeight="1">
      <c r="A1" s="390" t="s">
        <v>1</v>
      </c>
      <c r="B1" s="532" t="s">
        <v>0</v>
      </c>
      <c r="C1" s="392" t="s">
        <v>7</v>
      </c>
      <c r="D1" s="526" t="s">
        <v>6</v>
      </c>
      <c r="E1" s="527"/>
      <c r="F1" s="528" t="s">
        <v>5</v>
      </c>
      <c r="G1" s="529"/>
      <c r="H1" s="526" t="s">
        <v>65</v>
      </c>
      <c r="I1" s="527"/>
      <c r="J1" s="541" t="s">
        <v>9</v>
      </c>
      <c r="K1" s="539" t="s">
        <v>81</v>
      </c>
      <c r="L1" s="395" t="s">
        <v>84</v>
      </c>
      <c r="M1" s="396"/>
      <c r="N1" s="396"/>
      <c r="O1" s="396"/>
      <c r="P1" s="538"/>
      <c r="Q1" s="534" t="s">
        <v>86</v>
      </c>
      <c r="R1" s="534"/>
      <c r="S1" s="534"/>
      <c r="T1" s="534"/>
      <c r="U1" s="534"/>
      <c r="V1" s="534"/>
      <c r="W1" s="534"/>
    </row>
    <row r="2" spans="1:27" ht="15.75" customHeight="1" thickBot="1">
      <c r="A2" s="531"/>
      <c r="B2" s="533"/>
      <c r="C2" s="503"/>
      <c r="D2" s="54"/>
      <c r="E2" s="29" t="s">
        <v>9</v>
      </c>
      <c r="F2" s="54"/>
      <c r="G2" s="55" t="s">
        <v>9</v>
      </c>
      <c r="H2" s="54"/>
      <c r="I2" s="29" t="s">
        <v>9</v>
      </c>
      <c r="J2" s="542"/>
      <c r="K2" s="540"/>
      <c r="L2" s="152" t="s">
        <v>138</v>
      </c>
      <c r="M2" s="152" t="s">
        <v>62</v>
      </c>
      <c r="N2" s="152" t="s">
        <v>59</v>
      </c>
      <c r="O2" s="152" t="s">
        <v>137</v>
      </c>
      <c r="P2" s="153" t="s">
        <v>290</v>
      </c>
      <c r="Q2" s="535" t="s">
        <v>331</v>
      </c>
      <c r="R2" s="536"/>
      <c r="S2" s="536"/>
      <c r="T2" s="536"/>
      <c r="U2" s="536"/>
      <c r="V2" s="537"/>
      <c r="W2" s="154" t="s">
        <v>47</v>
      </c>
    </row>
    <row r="3" spans="1:27" s="4" customFormat="1">
      <c r="A3" s="253" t="str">
        <f>'1-συμβολαια'!A3</f>
        <v>13ο</v>
      </c>
      <c r="B3" s="243" t="str">
        <f>'1-συμβολαια'!C3</f>
        <v>γονική [1/2 αγροτεμάχιο ;;;??? Πρίνος -'';;;???'' 466μ2</v>
      </c>
      <c r="C3" s="315">
        <f>'1-συμβολαια'!D3</f>
        <v>1107.22</v>
      </c>
      <c r="D3" s="185"/>
      <c r="E3" s="185"/>
      <c r="F3" s="185"/>
      <c r="G3" s="185"/>
      <c r="H3" s="185"/>
      <c r="I3" s="185"/>
      <c r="J3" s="221">
        <f>'1-συμβολαια'!N3</f>
        <v>68.86</v>
      </c>
      <c r="K3" s="221">
        <f>'10-φπα'!D3</f>
        <v>16.53</v>
      </c>
      <c r="L3" s="221">
        <f>'1-συμβολαια'!O3</f>
        <v>67.997759999999985</v>
      </c>
      <c r="M3" s="221">
        <f>'10-φπα'!E3</f>
        <v>16.315862399999993</v>
      </c>
      <c r="N3" s="221">
        <f>'11-χαρτόσ'!G3+'13-ντιΜιΧο'!CC3</f>
        <v>2.5</v>
      </c>
      <c r="O3" s="221">
        <f>'13-ντιΜιΧο'!CB3</f>
        <v>1490.6</v>
      </c>
      <c r="P3" s="221">
        <f>'13-ντιΜιΧο'!CD3</f>
        <v>357.74399999999997</v>
      </c>
      <c r="Q3" s="189"/>
      <c r="R3" s="182"/>
      <c r="S3" s="182"/>
      <c r="T3" s="182"/>
      <c r="U3" s="182"/>
      <c r="V3" s="182"/>
      <c r="W3" s="185"/>
    </row>
    <row r="4" spans="1:27" s="4" customFormat="1" ht="12" thickBot="1">
      <c r="A4" s="277" t="str">
        <f>'1-συμβολαια'!A4</f>
        <v>14ο</v>
      </c>
      <c r="B4" s="300" t="str">
        <f>'1-συμβολαια'!C4</f>
        <v>αγορπαωλησία [αγροτεμάχιο ;;;??? Πρίνος -'';;;???'' 2.000μ2 τίμημα = 10.000 Δ.Ο.Υ. =</v>
      </c>
      <c r="C4" s="316">
        <f>'1-συμβολαια'!D4</f>
        <v>10560</v>
      </c>
      <c r="D4" s="260"/>
      <c r="E4" s="260"/>
      <c r="F4" s="260"/>
      <c r="G4" s="260"/>
      <c r="H4" s="260"/>
      <c r="I4" s="260"/>
      <c r="J4" s="259">
        <f>'1-συμβολαια'!N4</f>
        <v>144.47999999999999</v>
      </c>
      <c r="K4" s="259">
        <f>'10-φπα'!D4</f>
        <v>34.68</v>
      </c>
      <c r="L4" s="259">
        <f>'1-συμβολαια'!O4</f>
        <v>68.000000000000028</v>
      </c>
      <c r="M4" s="259">
        <f>'10-φπα'!E4</f>
        <v>16.315200000000004</v>
      </c>
      <c r="N4" s="259">
        <f>'11-χαρτόσ'!G4+'13-ντιΜιΧο'!CC4</f>
        <v>2.5</v>
      </c>
      <c r="O4" s="259">
        <f>'13-ντιΜιΧο'!CB4</f>
        <v>1645.6</v>
      </c>
      <c r="P4" s="259">
        <f>'13-ντιΜιΧο'!CD4</f>
        <v>394.94399999999996</v>
      </c>
      <c r="Q4" s="341"/>
      <c r="R4" s="291"/>
      <c r="S4" s="291"/>
      <c r="T4" s="291"/>
      <c r="U4" s="291"/>
      <c r="V4" s="291"/>
      <c r="W4" s="185"/>
    </row>
    <row r="5" spans="1:27">
      <c r="A5" s="530" t="s">
        <v>56</v>
      </c>
      <c r="B5" s="530"/>
      <c r="C5" s="530"/>
      <c r="D5" s="336">
        <f t="shared" ref="D5:W5" si="0">SUM(D3:D4)</f>
        <v>0</v>
      </c>
      <c r="E5" s="336">
        <f t="shared" si="0"/>
        <v>0</v>
      </c>
      <c r="F5" s="336">
        <f t="shared" si="0"/>
        <v>0</v>
      </c>
      <c r="G5" s="336">
        <f t="shared" si="0"/>
        <v>0</v>
      </c>
      <c r="H5" s="336">
        <f t="shared" si="0"/>
        <v>0</v>
      </c>
      <c r="I5" s="336">
        <f t="shared" si="0"/>
        <v>0</v>
      </c>
      <c r="J5" s="337">
        <f t="shared" si="0"/>
        <v>213.33999999999997</v>
      </c>
      <c r="K5" s="338">
        <f t="shared" si="0"/>
        <v>51.21</v>
      </c>
      <c r="L5" s="337">
        <f t="shared" si="0"/>
        <v>135.99776000000003</v>
      </c>
      <c r="M5" s="338">
        <f t="shared" si="0"/>
        <v>32.631062399999998</v>
      </c>
      <c r="N5" s="337">
        <f t="shared" si="0"/>
        <v>5</v>
      </c>
      <c r="O5" s="337">
        <f t="shared" si="0"/>
        <v>3136.2</v>
      </c>
      <c r="P5" s="338">
        <f t="shared" si="0"/>
        <v>752.68799999999987</v>
      </c>
      <c r="Q5" s="339">
        <f t="shared" si="0"/>
        <v>0</v>
      </c>
      <c r="R5" s="339">
        <f t="shared" si="0"/>
        <v>0</v>
      </c>
      <c r="S5" s="339">
        <f t="shared" si="0"/>
        <v>0</v>
      </c>
      <c r="T5" s="339">
        <f t="shared" si="0"/>
        <v>0</v>
      </c>
      <c r="U5" s="339">
        <f t="shared" si="0"/>
        <v>0</v>
      </c>
      <c r="V5" s="339">
        <f t="shared" si="0"/>
        <v>0</v>
      </c>
      <c r="W5" s="340">
        <f t="shared" si="0"/>
        <v>0</v>
      </c>
    </row>
    <row r="7" spans="1:27">
      <c r="R7" s="73"/>
      <c r="S7" s="73"/>
      <c r="T7" s="73"/>
      <c r="U7" s="73"/>
      <c r="V7" s="73"/>
      <c r="W7" s="73"/>
      <c r="X7" s="73"/>
      <c r="Y7" s="73"/>
      <c r="Z7" s="73"/>
      <c r="AA7" s="73"/>
    </row>
    <row r="8" spans="1:27">
      <c r="R8" s="73"/>
      <c r="S8" s="73"/>
      <c r="T8" s="73"/>
      <c r="U8" s="73"/>
      <c r="V8" s="73"/>
      <c r="W8" s="73"/>
      <c r="X8" s="73"/>
      <c r="Y8" s="73"/>
      <c r="Z8" s="73"/>
      <c r="AA8" s="73"/>
    </row>
    <row r="9" spans="1:27" s="4" customFormat="1">
      <c r="A9" s="50"/>
      <c r="B9" s="94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</row>
    <row r="10" spans="1:27">
      <c r="R10" s="73"/>
      <c r="S10" s="73"/>
      <c r="T10" s="73"/>
      <c r="U10" s="73"/>
      <c r="V10" s="73"/>
      <c r="W10" s="73"/>
      <c r="X10" s="73"/>
      <c r="Y10" s="73"/>
      <c r="Z10" s="73"/>
      <c r="AA10" s="73"/>
    </row>
  </sheetData>
  <mergeCells count="12">
    <mergeCell ref="Q1:W1"/>
    <mergeCell ref="Q2:V2"/>
    <mergeCell ref="L1:P1"/>
    <mergeCell ref="K1:K2"/>
    <mergeCell ref="J1:J2"/>
    <mergeCell ref="D1:E1"/>
    <mergeCell ref="F1:G1"/>
    <mergeCell ref="H1:I1"/>
    <mergeCell ref="A5:C5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7"/>
  <sheetViews>
    <sheetView workbookViewId="0">
      <pane ySplit="2" topLeftCell="A3" activePane="bottomLeft" state="frozen"/>
      <selection pane="bottomLeft" activeCell="M23" sqref="M23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546" t="s">
        <v>77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</row>
    <row r="2" spans="1:21" s="8" customFormat="1" ht="23.25" customHeight="1" thickBot="1">
      <c r="A2" s="178" t="s">
        <v>19</v>
      </c>
      <c r="B2" s="547" t="s">
        <v>29</v>
      </c>
      <c r="C2" s="548"/>
      <c r="D2" s="549"/>
      <c r="E2" s="550"/>
      <c r="F2" s="551"/>
      <c r="G2" s="552" t="s">
        <v>86</v>
      </c>
      <c r="H2" s="553"/>
      <c r="I2" s="553"/>
      <c r="J2" s="554"/>
      <c r="K2" s="179" t="s">
        <v>38</v>
      </c>
      <c r="L2" s="179" t="s">
        <v>39</v>
      </c>
      <c r="M2" s="179" t="s">
        <v>40</v>
      </c>
      <c r="N2" s="179" t="s">
        <v>41</v>
      </c>
      <c r="O2" s="179" t="s">
        <v>42</v>
      </c>
    </row>
    <row r="3" spans="1:21" s="16" customFormat="1">
      <c r="A3" s="27" t="str">
        <f>'1-συμβολαια'!A3</f>
        <v>13ο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s="16" customFormat="1">
      <c r="A4" s="27" t="str">
        <f>'1-συμβολαια'!A4</f>
        <v>14ο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6" spans="1:21" ht="15.75" customHeight="1">
      <c r="B6" s="543" t="s">
        <v>107</v>
      </c>
      <c r="C6" s="543"/>
      <c r="D6" s="543"/>
      <c r="E6" s="543"/>
      <c r="F6" s="543"/>
      <c r="G6" s="543"/>
      <c r="H6" s="543"/>
      <c r="I6" s="543"/>
      <c r="J6" s="2"/>
      <c r="K6" s="2"/>
      <c r="L6" s="2"/>
      <c r="M6" s="2"/>
      <c r="N6" s="2"/>
      <c r="O6" s="2"/>
    </row>
    <row r="7" spans="1:21" ht="15.75" customHeight="1">
      <c r="C7" s="545" t="s">
        <v>108</v>
      </c>
      <c r="D7" s="545"/>
      <c r="E7" s="545"/>
      <c r="F7" s="545"/>
      <c r="G7" s="545"/>
      <c r="H7" s="545"/>
      <c r="I7" s="545"/>
      <c r="J7" s="2"/>
      <c r="K7" s="2"/>
      <c r="L7" s="2"/>
      <c r="M7" s="2"/>
      <c r="N7" s="2"/>
      <c r="O7" s="2"/>
    </row>
    <row r="8" spans="1:21" ht="15.75" customHeight="1">
      <c r="D8" s="543" t="s">
        <v>289</v>
      </c>
      <c r="E8" s="543"/>
      <c r="F8" s="543"/>
      <c r="G8" s="543"/>
      <c r="H8" s="543"/>
      <c r="I8" s="543"/>
      <c r="J8" s="543"/>
      <c r="K8" s="543"/>
      <c r="L8" s="543"/>
      <c r="M8" s="543"/>
      <c r="N8" s="2"/>
      <c r="O8" s="2"/>
    </row>
    <row r="9" spans="1:21" s="4" customFormat="1" ht="15.75" customHeight="1">
      <c r="A9" s="50"/>
      <c r="B9" s="176"/>
      <c r="C9" s="176"/>
      <c r="D9" s="177"/>
      <c r="E9" s="545" t="s">
        <v>329</v>
      </c>
      <c r="F9" s="545"/>
      <c r="G9" s="545"/>
      <c r="H9" s="545"/>
      <c r="I9" s="545"/>
      <c r="J9" s="545"/>
      <c r="K9" s="545"/>
      <c r="L9" s="545"/>
      <c r="M9" s="545"/>
      <c r="N9" s="545"/>
      <c r="O9" s="545"/>
    </row>
    <row r="10" spans="1:21" s="4" customFormat="1" ht="15.75" customHeight="1">
      <c r="A10" s="50"/>
      <c r="B10" s="176"/>
      <c r="C10" s="176"/>
      <c r="D10" s="177"/>
      <c r="E10" s="174"/>
      <c r="F10" s="543" t="s">
        <v>109</v>
      </c>
      <c r="G10" s="543"/>
      <c r="H10" s="543"/>
      <c r="I10" s="543"/>
      <c r="J10" s="543"/>
      <c r="K10" s="543"/>
      <c r="L10" s="543"/>
      <c r="M10" s="2"/>
      <c r="N10" s="2"/>
      <c r="O10" s="2"/>
      <c r="P10" s="2"/>
      <c r="Q10" s="2"/>
      <c r="R10" s="2"/>
      <c r="S10" s="2"/>
      <c r="T10" s="2"/>
      <c r="U10" s="2"/>
    </row>
    <row r="11" spans="1:21" s="4" customFormat="1" ht="15.75" customHeight="1">
      <c r="A11" s="50"/>
      <c r="B11" s="176"/>
      <c r="C11" s="176"/>
      <c r="D11" s="177"/>
      <c r="E11" s="174"/>
      <c r="F11" s="5"/>
      <c r="G11" s="545" t="s">
        <v>110</v>
      </c>
      <c r="H11" s="545"/>
      <c r="I11" s="545"/>
      <c r="J11" s="545"/>
      <c r="K11" s="545"/>
      <c r="L11" s="545"/>
      <c r="M11" s="545"/>
      <c r="N11" s="545"/>
      <c r="O11" s="545"/>
      <c r="P11" s="545"/>
      <c r="Q11" s="2"/>
      <c r="R11" s="2"/>
      <c r="S11" s="2"/>
      <c r="T11" s="2"/>
      <c r="U11" s="2"/>
    </row>
    <row r="12" spans="1:21" s="4" customFormat="1" ht="15.75" customHeight="1">
      <c r="A12" s="50"/>
      <c r="B12" s="176"/>
      <c r="C12" s="176"/>
      <c r="D12" s="177"/>
      <c r="E12" s="174"/>
      <c r="F12" s="5"/>
      <c r="G12" s="5"/>
      <c r="H12" s="543" t="s">
        <v>111</v>
      </c>
      <c r="I12" s="543"/>
      <c r="J12" s="543"/>
      <c r="K12" s="543"/>
      <c r="L12" s="543"/>
      <c r="M12" s="543"/>
      <c r="N12" s="543"/>
      <c r="O12" s="543"/>
      <c r="P12" s="2"/>
      <c r="Q12" s="2"/>
      <c r="R12" s="2"/>
      <c r="S12" s="2"/>
      <c r="T12" s="2"/>
      <c r="U12" s="2"/>
    </row>
    <row r="13" spans="1:21" s="4" customFormat="1" ht="15.75" customHeight="1">
      <c r="A13" s="50"/>
      <c r="B13" s="176"/>
      <c r="C13" s="176"/>
      <c r="D13" s="177"/>
      <c r="E13" s="174"/>
      <c r="F13" s="5"/>
      <c r="G13" s="5"/>
      <c r="H13" s="5"/>
      <c r="I13" s="544" t="s">
        <v>130</v>
      </c>
      <c r="J13" s="544"/>
      <c r="K13" s="544"/>
      <c r="L13" s="544"/>
      <c r="M13" s="544"/>
      <c r="N13" s="544"/>
      <c r="O13" s="544"/>
      <c r="P13" s="544"/>
      <c r="Q13" s="544"/>
      <c r="R13" s="544"/>
      <c r="S13" s="544"/>
      <c r="T13" s="2"/>
      <c r="U13" s="2"/>
    </row>
    <row r="14" spans="1:21" s="4" customFormat="1" ht="15.75" customHeight="1">
      <c r="A14" s="50"/>
      <c r="B14" s="176"/>
      <c r="C14" s="176"/>
      <c r="D14" s="177"/>
      <c r="E14" s="174"/>
      <c r="F14" s="5"/>
      <c r="G14" s="5"/>
      <c r="H14" s="5"/>
      <c r="I14" s="5"/>
      <c r="J14" s="543" t="s">
        <v>112</v>
      </c>
      <c r="K14" s="543"/>
      <c r="L14" s="543"/>
      <c r="M14" s="543"/>
      <c r="N14" s="543"/>
      <c r="O14" s="543"/>
      <c r="P14" s="543"/>
      <c r="Q14" s="543"/>
      <c r="R14" s="2"/>
      <c r="S14" s="2"/>
      <c r="T14" s="2"/>
      <c r="U14" s="2"/>
    </row>
    <row r="15" spans="1:21" s="4" customFormat="1" ht="15.75" customHeight="1">
      <c r="A15" s="50"/>
      <c r="B15" s="176"/>
      <c r="C15" s="176"/>
      <c r="D15" s="177"/>
      <c r="E15" s="174"/>
      <c r="F15" s="5"/>
      <c r="G15" s="5"/>
      <c r="H15" s="5"/>
      <c r="I15" s="5"/>
      <c r="J15" s="2"/>
      <c r="K15" s="545" t="s">
        <v>113</v>
      </c>
      <c r="L15" s="545"/>
      <c r="M15" s="545"/>
      <c r="N15" s="545"/>
      <c r="O15" s="545"/>
      <c r="P15" s="545"/>
      <c r="Q15" s="545"/>
      <c r="R15" s="545"/>
      <c r="S15" s="2"/>
      <c r="T15" s="2"/>
      <c r="U15" s="2"/>
    </row>
    <row r="16" spans="1:21" s="4" customFormat="1" ht="15.75" customHeight="1">
      <c r="A16" s="50"/>
      <c r="B16" s="176"/>
      <c r="C16" s="176"/>
      <c r="D16" s="177"/>
      <c r="E16" s="174"/>
      <c r="F16" s="5"/>
      <c r="G16" s="5"/>
      <c r="H16" s="5"/>
      <c r="I16" s="5"/>
      <c r="J16" s="2"/>
      <c r="K16" s="2"/>
      <c r="L16" s="543" t="s">
        <v>114</v>
      </c>
      <c r="M16" s="543"/>
      <c r="N16" s="543"/>
      <c r="O16" s="543"/>
      <c r="P16" s="543"/>
      <c r="Q16" s="543"/>
      <c r="R16" s="543"/>
      <c r="S16" s="543"/>
      <c r="T16" s="543"/>
      <c r="U16" s="543"/>
    </row>
    <row r="17" spans="1:15" s="4" customFormat="1" ht="15.75" customHeight="1">
      <c r="A17" s="50"/>
      <c r="B17" s="176"/>
      <c r="C17" s="176"/>
      <c r="D17" s="177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</row>
  </sheetData>
  <mergeCells count="15">
    <mergeCell ref="F10:L10"/>
    <mergeCell ref="G11:P11"/>
    <mergeCell ref="C7:I7"/>
    <mergeCell ref="D8:M8"/>
    <mergeCell ref="E9:O9"/>
    <mergeCell ref="A1:O1"/>
    <mergeCell ref="B2:D2"/>
    <mergeCell ref="E2:F2"/>
    <mergeCell ref="G2:J2"/>
    <mergeCell ref="B6:I6"/>
    <mergeCell ref="H12:O12"/>
    <mergeCell ref="I13:S13"/>
    <mergeCell ref="J14:Q14"/>
    <mergeCell ref="K15:R15"/>
    <mergeCell ref="L16:U1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K24" sqref="K24"/>
    </sheetView>
  </sheetViews>
  <sheetFormatPr defaultRowHeight="11.25"/>
  <cols>
    <col min="1" max="1" width="7.42578125" style="7" bestFit="1" customWidth="1"/>
    <col min="2" max="7" width="5.7109375" style="72" bestFit="1" customWidth="1"/>
    <col min="8" max="8" width="46.140625" style="72" customWidth="1"/>
    <col min="9" max="9" width="6.5703125" style="72" customWidth="1"/>
    <col min="10" max="10" width="52.85546875" style="72" customWidth="1"/>
    <col min="11" max="15" width="5.7109375" style="72" bestFit="1" customWidth="1"/>
    <col min="16" max="20" width="5.28515625" style="72" bestFit="1" customWidth="1"/>
    <col min="21" max="16384" width="9.140625" style="2"/>
  </cols>
  <sheetData>
    <row r="1" spans="1:20" ht="15.75">
      <c r="A1" s="546" t="s">
        <v>77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</row>
    <row r="2" spans="1:20" s="8" customFormat="1" ht="23.25" customHeight="1" thickBot="1">
      <c r="A2" s="178" t="s">
        <v>19</v>
      </c>
      <c r="B2" s="547" t="s">
        <v>29</v>
      </c>
      <c r="C2" s="548"/>
      <c r="D2" s="549"/>
      <c r="E2" s="556" t="s">
        <v>86</v>
      </c>
      <c r="F2" s="550"/>
      <c r="G2" s="551"/>
      <c r="H2" s="557" t="s">
        <v>86</v>
      </c>
      <c r="I2" s="558"/>
      <c r="J2" s="559"/>
      <c r="K2" s="552" t="s">
        <v>86</v>
      </c>
      <c r="L2" s="553"/>
      <c r="M2" s="554"/>
      <c r="N2" s="179" t="s">
        <v>36</v>
      </c>
      <c r="O2" s="179" t="s">
        <v>37</v>
      </c>
      <c r="P2" s="179" t="s">
        <v>38</v>
      </c>
      <c r="Q2" s="179" t="s">
        <v>39</v>
      </c>
      <c r="R2" s="179" t="s">
        <v>40</v>
      </c>
      <c r="S2" s="179" t="s">
        <v>41</v>
      </c>
      <c r="T2" s="179" t="s">
        <v>42</v>
      </c>
    </row>
    <row r="3" spans="1:20" s="16" customFormat="1">
      <c r="A3" s="27" t="str">
        <f>'1-συμβολαια'!A3</f>
        <v>13ο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</row>
    <row r="4" spans="1:20" s="16" customFormat="1">
      <c r="A4" s="27" t="str">
        <f>'1-συμβολαια'!A4</f>
        <v>14ο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</row>
    <row r="6" spans="1:20" ht="15.75">
      <c r="B6" s="543" t="s">
        <v>115</v>
      </c>
      <c r="C6" s="543"/>
      <c r="D6" s="543"/>
      <c r="E6" s="543"/>
      <c r="F6" s="543"/>
      <c r="G6" s="543"/>
      <c r="H6" s="543"/>
      <c r="I6" s="101"/>
      <c r="J6" s="5"/>
      <c r="K6" s="5"/>
      <c r="L6" s="2"/>
      <c r="M6" s="2"/>
      <c r="N6" s="2"/>
      <c r="O6" s="2"/>
    </row>
    <row r="7" spans="1:20" ht="15.75">
      <c r="B7" s="5"/>
      <c r="C7" s="545" t="s">
        <v>116</v>
      </c>
      <c r="D7" s="545"/>
      <c r="E7" s="545"/>
      <c r="F7" s="545"/>
      <c r="G7" s="545"/>
      <c r="H7" s="545"/>
      <c r="I7" s="545"/>
      <c r="J7" s="5"/>
      <c r="K7" s="5"/>
      <c r="L7" s="2"/>
      <c r="M7" s="2"/>
      <c r="N7" s="2"/>
      <c r="O7" s="2"/>
    </row>
    <row r="8" spans="1:20" ht="15.75" customHeight="1">
      <c r="B8" s="5"/>
      <c r="C8" s="5"/>
      <c r="D8" s="543" t="s">
        <v>117</v>
      </c>
      <c r="E8" s="543"/>
      <c r="F8" s="543"/>
      <c r="G8" s="543"/>
      <c r="H8" s="543"/>
      <c r="I8" s="543"/>
      <c r="J8" s="543"/>
      <c r="K8" s="543"/>
      <c r="L8" s="2"/>
      <c r="M8" s="2"/>
      <c r="N8" s="2"/>
      <c r="O8" s="2"/>
    </row>
    <row r="9" spans="1:20" ht="15.75" customHeight="1">
      <c r="B9" s="5"/>
      <c r="C9" s="5"/>
      <c r="D9" s="5"/>
      <c r="E9" s="555" t="s">
        <v>122</v>
      </c>
      <c r="F9" s="555"/>
      <c r="G9" s="555"/>
      <c r="H9" s="555"/>
      <c r="I9" s="555"/>
      <c r="J9" s="555"/>
      <c r="K9" s="555"/>
      <c r="L9" s="555"/>
      <c r="M9" s="2"/>
      <c r="N9" s="2"/>
      <c r="O9" s="2"/>
    </row>
    <row r="10" spans="1:20" ht="15.75" customHeight="1">
      <c r="B10" s="5"/>
      <c r="C10" s="5"/>
      <c r="D10" s="5"/>
      <c r="E10" s="5"/>
      <c r="F10" s="543" t="s">
        <v>118</v>
      </c>
      <c r="G10" s="543"/>
      <c r="H10" s="543"/>
      <c r="I10" s="543"/>
      <c r="J10" s="543"/>
      <c r="K10" s="543"/>
      <c r="L10" s="543"/>
      <c r="M10" s="2"/>
      <c r="N10" s="2"/>
      <c r="O10" s="2"/>
    </row>
    <row r="11" spans="1:20" ht="15.75" customHeight="1">
      <c r="B11" s="5"/>
      <c r="C11" s="5"/>
      <c r="D11" s="5"/>
      <c r="E11" s="5"/>
      <c r="F11" s="5"/>
      <c r="G11" s="545" t="s">
        <v>119</v>
      </c>
      <c r="H11" s="545"/>
      <c r="I11" s="545"/>
      <c r="J11" s="545"/>
      <c r="K11" s="545"/>
      <c r="L11" s="545"/>
      <c r="M11" s="545"/>
      <c r="N11" s="2"/>
      <c r="O11" s="2"/>
    </row>
    <row r="12" spans="1:20" ht="15.75">
      <c r="B12" s="5"/>
      <c r="C12" s="5"/>
      <c r="D12" s="5"/>
      <c r="E12" s="5"/>
      <c r="F12" s="5"/>
      <c r="G12" s="5"/>
      <c r="H12" s="543" t="s">
        <v>120</v>
      </c>
      <c r="I12" s="543"/>
      <c r="J12" s="543"/>
      <c r="K12" s="543"/>
      <c r="L12" s="543"/>
      <c r="M12" s="543"/>
      <c r="N12" s="543"/>
      <c r="O12" s="2"/>
    </row>
    <row r="13" spans="1:20" ht="15.75">
      <c r="B13" s="5"/>
      <c r="C13" s="5"/>
      <c r="D13" s="5"/>
      <c r="E13" s="5"/>
      <c r="F13" s="5"/>
      <c r="G13" s="5"/>
      <c r="H13" s="5"/>
      <c r="I13" s="545" t="s">
        <v>121</v>
      </c>
      <c r="J13" s="545"/>
      <c r="K13" s="545"/>
      <c r="L13" s="545"/>
      <c r="M13" s="545"/>
      <c r="N13" s="545"/>
      <c r="O13" s="545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K15" sqref="K15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6" customWidth="1"/>
    <col min="5" max="5" width="42.7109375" style="80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6" customWidth="1"/>
    <col min="23" max="23" width="5.5703125" style="72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7" customFormat="1" ht="15.75" customHeight="1">
      <c r="A1" s="437" t="s">
        <v>67</v>
      </c>
      <c r="B1" s="437"/>
      <c r="C1" s="565" t="s">
        <v>68</v>
      </c>
      <c r="D1" s="565"/>
      <c r="E1" s="437" t="s">
        <v>0</v>
      </c>
      <c r="F1" s="437"/>
      <c r="G1" s="438" t="s">
        <v>10</v>
      </c>
      <c r="H1" s="438"/>
      <c r="I1" s="438"/>
      <c r="J1" s="437" t="s">
        <v>8</v>
      </c>
      <c r="K1" s="437"/>
      <c r="L1" s="566" t="s">
        <v>330</v>
      </c>
      <c r="M1" s="567"/>
      <c r="N1" s="567"/>
      <c r="O1" s="568"/>
      <c r="P1" s="564" t="s">
        <v>66</v>
      </c>
      <c r="Q1" s="564"/>
      <c r="R1" s="438" t="s">
        <v>55</v>
      </c>
      <c r="S1" s="438"/>
      <c r="T1" s="562" t="s">
        <v>46</v>
      </c>
      <c r="U1" s="560" t="s">
        <v>86</v>
      </c>
      <c r="V1" s="560"/>
      <c r="W1" s="560"/>
      <c r="X1" s="560"/>
      <c r="Y1" s="560"/>
      <c r="Z1" s="560"/>
      <c r="AA1" s="560"/>
      <c r="AB1" s="560"/>
      <c r="AC1" s="560"/>
    </row>
    <row r="2" spans="1:35" s="10" customFormat="1" ht="15.75" customHeight="1" thickBot="1">
      <c r="A2" s="82"/>
      <c r="B2" s="43"/>
      <c r="C2" s="74"/>
      <c r="D2" s="46" t="s">
        <v>69</v>
      </c>
      <c r="E2" s="83"/>
      <c r="F2" s="44" t="s">
        <v>69</v>
      </c>
      <c r="G2" s="40" t="s">
        <v>11</v>
      </c>
      <c r="H2" s="38" t="s">
        <v>12</v>
      </c>
      <c r="I2" s="39" t="s">
        <v>29</v>
      </c>
      <c r="J2" s="63" t="s">
        <v>23</v>
      </c>
      <c r="K2" s="45" t="s">
        <v>69</v>
      </c>
      <c r="L2" s="63" t="s">
        <v>293</v>
      </c>
      <c r="M2" s="63" t="s">
        <v>294</v>
      </c>
      <c r="N2" s="63" t="s">
        <v>295</v>
      </c>
      <c r="O2" s="175" t="s">
        <v>29</v>
      </c>
      <c r="P2" s="52" t="s">
        <v>23</v>
      </c>
      <c r="Q2" s="45" t="s">
        <v>69</v>
      </c>
      <c r="R2" s="63" t="s">
        <v>23</v>
      </c>
      <c r="S2" s="28" t="s">
        <v>69</v>
      </c>
      <c r="T2" s="563"/>
      <c r="U2" s="561"/>
      <c r="V2" s="561"/>
      <c r="W2" s="561"/>
      <c r="X2" s="561"/>
      <c r="Y2" s="561"/>
      <c r="Z2" s="561"/>
      <c r="AA2" s="561"/>
      <c r="AB2" s="561"/>
      <c r="AC2" s="561"/>
    </row>
    <row r="3" spans="1:35" s="16" customFormat="1">
      <c r="A3" s="11" t="str">
        <f>'1-συμβολαια'!A3</f>
        <v>13ο</v>
      </c>
      <c r="B3" s="42"/>
      <c r="C3" s="70">
        <f>'1-συμβολαια'!B3</f>
        <v>43525</v>
      </c>
      <c r="D3" s="17"/>
      <c r="E3" s="79" t="str">
        <f>'1-συμβολαια'!C3</f>
        <v>γονική [1/2 αγροτεμάχιο ;;;??? Πρίνος -'';;;???'' 466μ2</v>
      </c>
      <c r="F3" s="12"/>
      <c r="G3" s="13" t="str">
        <f>'4-πολλυπρ'!D3</f>
        <v>219-119 = μήτηρ</v>
      </c>
      <c r="H3" s="13" t="str">
        <f>'4-πολλυπρ'!I3</f>
        <v>219-119 = θυγατέρα</v>
      </c>
      <c r="I3" s="18"/>
      <c r="J3" s="18">
        <f>'1-συμβολαια'!D3</f>
        <v>1107.22</v>
      </c>
      <c r="K3" s="18"/>
      <c r="L3" s="25">
        <f>'11-χαρτόσ'!D3</f>
        <v>3</v>
      </c>
      <c r="M3" s="25"/>
      <c r="N3" s="25"/>
      <c r="O3" s="19"/>
      <c r="P3" s="15" t="e">
        <f>#REF!-R3</f>
        <v>#REF!</v>
      </c>
      <c r="Q3" s="14"/>
      <c r="R3" s="20" t="e">
        <f>'5-αντίγρ'!#REF!</f>
        <v>#REF!</v>
      </c>
      <c r="S3" s="21"/>
      <c r="T3" s="22"/>
      <c r="U3" s="75"/>
      <c r="V3" s="75"/>
      <c r="W3" s="71"/>
      <c r="X3" s="23"/>
      <c r="Y3" s="23"/>
      <c r="Z3" s="23"/>
      <c r="AA3" s="23"/>
      <c r="AB3" s="23"/>
      <c r="AC3" s="23"/>
    </row>
    <row r="4" spans="1:35" s="16" customFormat="1">
      <c r="A4" s="11" t="str">
        <f>'1-συμβολαια'!A4</f>
        <v>14ο</v>
      </c>
      <c r="B4" s="42"/>
      <c r="C4" s="70">
        <f>'1-συμβολαια'!B4</f>
        <v>43745</v>
      </c>
      <c r="D4" s="17"/>
      <c r="E4" s="79" t="str">
        <f>'1-συμβολαια'!C4</f>
        <v>αγορπαωλησία [αγροτεμάχιο ;;;??? Πρίνος -'';;;???'' 2.000μ2 τίμημα = 10.000 Δ.Ο.Υ. =</v>
      </c>
      <c r="F4" s="12"/>
      <c r="G4" s="13" t="str">
        <f>'4-πολλυπρ'!D4</f>
        <v>;;;???</v>
      </c>
      <c r="H4" s="13" t="str">
        <f>'4-πολλυπρ'!I4</f>
        <v>219-119 = υιός</v>
      </c>
      <c r="I4" s="18"/>
      <c r="J4" s="18">
        <f>'1-συμβολαια'!D4</f>
        <v>10560</v>
      </c>
      <c r="K4" s="18"/>
      <c r="L4" s="25">
        <f>'11-χαρτόσ'!D4</f>
        <v>3</v>
      </c>
      <c r="M4" s="25"/>
      <c r="N4" s="25"/>
      <c r="O4" s="19"/>
      <c r="P4" s="15" t="e">
        <f>#REF!-R4</f>
        <v>#REF!</v>
      </c>
      <c r="Q4" s="14"/>
      <c r="R4" s="20" t="e">
        <f>'5-αντίγρ'!#REF!</f>
        <v>#REF!</v>
      </c>
      <c r="S4" s="21"/>
      <c r="T4" s="22"/>
      <c r="U4" s="75"/>
      <c r="V4" s="75"/>
      <c r="W4" s="71"/>
      <c r="X4" s="23"/>
      <c r="Y4" s="23"/>
      <c r="Z4" s="23"/>
      <c r="AA4" s="23"/>
      <c r="AB4" s="23"/>
      <c r="AC4" s="23"/>
    </row>
    <row r="5" spans="1:35">
      <c r="T5" s="103"/>
    </row>
    <row r="6" spans="1:35" ht="15.75" customHeight="1">
      <c r="T6" s="103"/>
      <c r="U6" s="543" t="s">
        <v>123</v>
      </c>
      <c r="V6" s="543"/>
      <c r="W6" s="543"/>
      <c r="X6" s="543"/>
      <c r="Y6" s="543"/>
      <c r="Z6" s="543"/>
      <c r="AA6" s="543"/>
      <c r="AB6" s="543"/>
      <c r="AC6" s="543"/>
      <c r="AD6" s="101"/>
      <c r="AE6" s="101"/>
      <c r="AF6" s="101"/>
      <c r="AG6" s="101"/>
      <c r="AH6" s="96"/>
      <c r="AI6" s="96"/>
    </row>
    <row r="7" spans="1:35" ht="15.75" customHeight="1">
      <c r="T7" s="103"/>
      <c r="U7" s="102"/>
      <c r="V7" s="545" t="s">
        <v>124</v>
      </c>
      <c r="W7" s="545"/>
      <c r="X7" s="545"/>
      <c r="Y7" s="545"/>
      <c r="Z7" s="545"/>
      <c r="AA7" s="545"/>
      <c r="AB7" s="545"/>
      <c r="AC7" s="545"/>
      <c r="AD7" s="545"/>
      <c r="AE7" s="96"/>
      <c r="AF7" s="96"/>
      <c r="AG7" s="96"/>
      <c r="AH7" s="96"/>
      <c r="AI7" s="96"/>
    </row>
    <row r="8" spans="1:35" ht="15.75" customHeight="1">
      <c r="T8" s="103"/>
      <c r="U8" s="102"/>
      <c r="V8" s="102"/>
      <c r="W8" s="543" t="s">
        <v>125</v>
      </c>
      <c r="X8" s="543"/>
      <c r="Y8" s="543"/>
      <c r="Z8" s="543"/>
      <c r="AA8" s="543"/>
      <c r="AB8" s="543"/>
      <c r="AC8" s="543"/>
      <c r="AD8" s="543"/>
      <c r="AE8" s="543"/>
      <c r="AF8" s="96"/>
      <c r="AG8" s="96"/>
      <c r="AH8" s="96"/>
      <c r="AI8" s="96"/>
    </row>
    <row r="9" spans="1:35" ht="15.75">
      <c r="U9" s="102"/>
      <c r="V9" s="102"/>
      <c r="W9" s="102"/>
      <c r="X9" s="545" t="s">
        <v>126</v>
      </c>
      <c r="Y9" s="545"/>
      <c r="Z9" s="545"/>
      <c r="AA9" s="545"/>
      <c r="AB9" s="545"/>
      <c r="AC9" s="545"/>
      <c r="AD9" s="545"/>
      <c r="AE9" s="545"/>
      <c r="AF9" s="545"/>
      <c r="AG9" s="96"/>
      <c r="AH9" s="96"/>
      <c r="AI9" s="96"/>
    </row>
    <row r="10" spans="1:35" ht="15.75">
      <c r="U10" s="102"/>
      <c r="V10" s="102"/>
      <c r="W10" s="102"/>
      <c r="X10" s="102"/>
      <c r="Y10" s="543" t="s">
        <v>127</v>
      </c>
      <c r="Z10" s="543"/>
      <c r="AA10" s="543"/>
      <c r="AB10" s="543"/>
      <c r="AC10" s="543"/>
      <c r="AD10" s="543"/>
      <c r="AE10" s="543"/>
      <c r="AF10" s="543"/>
      <c r="AG10" s="543"/>
      <c r="AH10" s="96"/>
      <c r="AI10" s="96"/>
    </row>
    <row r="11" spans="1:35" ht="15.75">
      <c r="U11" s="102"/>
      <c r="V11" s="102"/>
      <c r="W11" s="102"/>
      <c r="X11" s="102"/>
      <c r="Y11" s="102"/>
      <c r="Z11" s="545" t="s">
        <v>128</v>
      </c>
      <c r="AA11" s="545"/>
      <c r="AB11" s="545"/>
      <c r="AC11" s="545"/>
      <c r="AD11" s="545"/>
      <c r="AE11" s="545"/>
      <c r="AF11" s="545"/>
      <c r="AG11" s="545"/>
      <c r="AH11" s="545"/>
      <c r="AI11" s="96"/>
    </row>
    <row r="12" spans="1:35" ht="15.75">
      <c r="U12" s="102"/>
      <c r="V12" s="102"/>
      <c r="W12" s="102"/>
      <c r="X12" s="102"/>
      <c r="Y12" s="102"/>
      <c r="Z12" s="102"/>
      <c r="AA12" s="543" t="s">
        <v>129</v>
      </c>
      <c r="AB12" s="543"/>
      <c r="AC12" s="543"/>
      <c r="AD12" s="543"/>
      <c r="AE12" s="543"/>
      <c r="AF12" s="543"/>
      <c r="AG12" s="543"/>
      <c r="AH12" s="543"/>
      <c r="AI12" s="543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15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5.140625" style="80" bestFit="1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6.5703125" style="1" bestFit="1" customWidth="1"/>
    <col min="13" max="13" width="8.7109375" style="66" bestFit="1" customWidth="1"/>
    <col min="14" max="14" width="5.7109375" style="66" bestFit="1" customWidth="1"/>
    <col min="15" max="15" width="10.140625" style="1" customWidth="1"/>
    <col min="16" max="16" width="8.140625" style="1" bestFit="1" customWidth="1"/>
    <col min="17" max="17" width="9.42578125" style="1" bestFit="1" customWidth="1"/>
    <col min="18" max="18" width="8.28515625" style="1" bestFit="1" customWidth="1"/>
    <col min="19" max="19" width="9.42578125" style="1" bestFit="1" customWidth="1"/>
    <col min="20" max="20" width="8.5703125" style="1" bestFit="1" customWidth="1"/>
    <col min="21" max="21" width="10.42578125" style="1" bestFit="1" customWidth="1"/>
    <col min="22" max="22" width="8.140625" style="1" bestFit="1" customWidth="1"/>
    <col min="23" max="23" width="10.42578125" style="1" bestFit="1" customWidth="1"/>
    <col min="24" max="24" width="8.85546875" style="26" bestFit="1" customWidth="1"/>
    <col min="25" max="25" width="11.85546875" style="26" customWidth="1"/>
    <col min="26" max="26" width="21.42578125" style="68" customWidth="1"/>
    <col min="27" max="44" width="7" style="2" customWidth="1"/>
    <col min="45" max="45" width="29.28515625" style="2" bestFit="1" customWidth="1"/>
    <col min="46" max="16384" width="9.140625" style="2"/>
  </cols>
  <sheetData>
    <row r="1" spans="1:36" ht="15.75">
      <c r="A1" s="577" t="s">
        <v>1</v>
      </c>
      <c r="B1" s="579" t="s">
        <v>2</v>
      </c>
      <c r="C1" s="576" t="s">
        <v>0</v>
      </c>
      <c r="D1" s="581" t="s">
        <v>11</v>
      </c>
      <c r="E1" s="574" t="s">
        <v>12</v>
      </c>
      <c r="F1" s="583" t="s">
        <v>93</v>
      </c>
      <c r="G1" s="570" t="s">
        <v>399</v>
      </c>
      <c r="H1" s="570"/>
      <c r="I1" s="570"/>
      <c r="J1" s="591" t="s">
        <v>137</v>
      </c>
      <c r="K1" s="606" t="s">
        <v>400</v>
      </c>
      <c r="L1" s="595" t="s">
        <v>391</v>
      </c>
      <c r="M1" s="595"/>
      <c r="N1" s="595"/>
      <c r="O1" s="595"/>
      <c r="P1" s="604" t="s">
        <v>392</v>
      </c>
      <c r="Q1" s="598" t="s">
        <v>43</v>
      </c>
      <c r="R1" s="599"/>
      <c r="S1" s="488" t="s">
        <v>58</v>
      </c>
      <c r="T1" s="490"/>
      <c r="U1" s="596" t="s">
        <v>78</v>
      </c>
      <c r="V1" s="597"/>
      <c r="W1" s="597"/>
      <c r="X1" s="600" t="s">
        <v>54</v>
      </c>
      <c r="Y1" s="602" t="s">
        <v>44</v>
      </c>
      <c r="Z1" s="593" t="s">
        <v>82</v>
      </c>
      <c r="AA1" s="585" t="s">
        <v>29</v>
      </c>
      <c r="AB1" s="586"/>
      <c r="AC1" s="586"/>
      <c r="AD1" s="586"/>
      <c r="AE1" s="586"/>
      <c r="AF1" s="586"/>
      <c r="AG1" s="586"/>
      <c r="AH1" s="586"/>
      <c r="AI1" s="586"/>
      <c r="AJ1" s="587"/>
    </row>
    <row r="2" spans="1:36" ht="23.25" thickBot="1">
      <c r="A2" s="578"/>
      <c r="B2" s="580"/>
      <c r="C2" s="411"/>
      <c r="D2" s="582"/>
      <c r="E2" s="575"/>
      <c r="F2" s="584"/>
      <c r="G2" s="250" t="s">
        <v>372</v>
      </c>
      <c r="H2" s="250" t="s">
        <v>137</v>
      </c>
      <c r="I2" s="251" t="s">
        <v>47</v>
      </c>
      <c r="J2" s="592"/>
      <c r="K2" s="607"/>
      <c r="L2" s="60" t="s">
        <v>23</v>
      </c>
      <c r="M2" s="65" t="s">
        <v>83</v>
      </c>
      <c r="N2" s="65" t="s">
        <v>414</v>
      </c>
      <c r="O2" s="302" t="s">
        <v>415</v>
      </c>
      <c r="P2" s="605"/>
      <c r="Q2" s="34" t="s">
        <v>23</v>
      </c>
      <c r="R2" s="30" t="s">
        <v>34</v>
      </c>
      <c r="S2" s="34" t="s">
        <v>23</v>
      </c>
      <c r="T2" s="35" t="s">
        <v>34</v>
      </c>
      <c r="U2" s="34" t="s">
        <v>401</v>
      </c>
      <c r="V2" s="9" t="s">
        <v>402</v>
      </c>
      <c r="W2" s="33" t="s">
        <v>33</v>
      </c>
      <c r="X2" s="601"/>
      <c r="Y2" s="603"/>
      <c r="Z2" s="594"/>
      <c r="AA2" s="588"/>
      <c r="AB2" s="589"/>
      <c r="AC2" s="589"/>
      <c r="AD2" s="589"/>
      <c r="AE2" s="589"/>
      <c r="AF2" s="589"/>
      <c r="AG2" s="589"/>
      <c r="AH2" s="589"/>
      <c r="AI2" s="589"/>
      <c r="AJ2" s="590"/>
    </row>
    <row r="3" spans="1:36" s="4" customFormat="1">
      <c r="A3" s="372" t="str">
        <f>'1-συμβολαια'!A3</f>
        <v>13ο</v>
      </c>
      <c r="B3" s="254">
        <f>'1-συμβολαια'!B3</f>
        <v>43525</v>
      </c>
      <c r="C3" s="233" t="str">
        <f>'1-συμβολαια'!C3</f>
        <v>γονική [1/2 αγροτεμάχιο ;;;??? Πρίνος -'';;;???'' 466μ2</v>
      </c>
      <c r="D3" s="225" t="str">
        <f>'4-πολλυπρ'!D3</f>
        <v>219-119 = μήτηρ</v>
      </c>
      <c r="E3" s="225" t="str">
        <f>'4-πολλυπρ'!I3</f>
        <v>219-119 = θυγατέρα</v>
      </c>
      <c r="F3" s="226">
        <f>'14-βιβλΕσ'!N3</f>
        <v>2.5</v>
      </c>
      <c r="G3" s="222">
        <f>'14-βιβλΕσ'!M3</f>
        <v>16.315862399999993</v>
      </c>
      <c r="H3" s="222">
        <f>'14-βιβλΕσ'!P3</f>
        <v>357.74399999999997</v>
      </c>
      <c r="I3" s="222">
        <f t="shared" ref="I3" si="0">G3+H3</f>
        <v>374.05986239999999</v>
      </c>
      <c r="J3" s="222">
        <f>'14-βιβλΕσ'!O3</f>
        <v>1490.6</v>
      </c>
      <c r="K3" s="222">
        <f>('14-βιβλΕσ'!L3+'14-βιβλΕσ'!O3)*45%</f>
        <v>701.36899199999993</v>
      </c>
      <c r="L3" s="222"/>
      <c r="M3" s="318"/>
      <c r="N3" s="222"/>
      <c r="O3" s="222">
        <f>W3</f>
        <v>1935.1576223999996</v>
      </c>
      <c r="P3" s="255"/>
      <c r="Q3" s="222">
        <f>W3</f>
        <v>1935.1576223999996</v>
      </c>
      <c r="R3" s="185">
        <v>13932</v>
      </c>
      <c r="S3" s="255"/>
      <c r="T3" s="375"/>
      <c r="U3" s="222">
        <f>'1-συμβολαια'!L3+'10-φπα'!C3+'14-βιβλΕσ'!N3+'14-βιβλΕσ'!O3+'14-βιβλΕσ'!P3</f>
        <v>2020.5476223999997</v>
      </c>
      <c r="V3" s="222">
        <f>'1-συμβολαια'!N3+'10-φπα'!D3</f>
        <v>85.39</v>
      </c>
      <c r="W3" s="222">
        <f t="shared" ref="W3" si="1">U3-V3</f>
        <v>1935.1576223999996</v>
      </c>
      <c r="X3" s="234">
        <v>46065</v>
      </c>
      <c r="Y3" s="181">
        <f t="shared" ref="Y3" si="2">R3+T3</f>
        <v>13932</v>
      </c>
      <c r="Z3" s="235"/>
      <c r="AA3" s="64"/>
      <c r="AB3" s="64"/>
      <c r="AC3" s="64"/>
      <c r="AD3" s="64"/>
      <c r="AE3" s="64"/>
      <c r="AF3" s="64"/>
      <c r="AG3" s="64"/>
      <c r="AH3" s="64"/>
      <c r="AI3" s="64"/>
      <c r="AJ3" s="64"/>
    </row>
    <row r="4" spans="1:36" s="4" customFormat="1">
      <c r="A4" s="236" t="str">
        <f>'1-συμβολαια'!A4</f>
        <v>14ο</v>
      </c>
      <c r="B4" s="373">
        <f>'1-συμβολαια'!B4</f>
        <v>43745</v>
      </c>
      <c r="C4" s="224" t="str">
        <f>'1-συμβολαια'!C4</f>
        <v>αγορπαωλησία [αγροτεμάχιο ;;;??? Πρίνος -'';;;???'' 2.000μ2 τίμημα = 10.000 Δ.Ο.Υ. =</v>
      </c>
      <c r="D4" s="180" t="str">
        <f>'4-πολλυπρ'!D4</f>
        <v>;;;???</v>
      </c>
      <c r="E4" s="180" t="str">
        <f>'4-πολλυπρ'!I4</f>
        <v>219-119 = υιός</v>
      </c>
      <c r="F4" s="219">
        <f>'14-βιβλΕσ'!N4</f>
        <v>2.5</v>
      </c>
      <c r="G4" s="239">
        <f>'14-βιβλΕσ'!M4</f>
        <v>16.315200000000004</v>
      </c>
      <c r="H4" s="239">
        <f>'14-βιβλΕσ'!P4</f>
        <v>394.94399999999996</v>
      </c>
      <c r="I4" s="239">
        <f t="shared" ref="I4" si="3">G4+H4</f>
        <v>411.25919999999996</v>
      </c>
      <c r="J4" s="239">
        <f>'14-βιβλΕσ'!O4</f>
        <v>1645.6</v>
      </c>
      <c r="K4" s="239">
        <f>('14-βιβλΕσ'!L4+'14-βιβλΕσ'!O4)*45%</f>
        <v>771.12</v>
      </c>
      <c r="L4" s="239"/>
      <c r="M4" s="185"/>
      <c r="N4" s="239"/>
      <c r="O4" s="222">
        <f>W4</f>
        <v>2162.0391999999997</v>
      </c>
      <c r="P4" s="374"/>
      <c r="Q4" s="222">
        <f>W4</f>
        <v>2162.0391999999997</v>
      </c>
      <c r="R4" s="185">
        <v>15566</v>
      </c>
      <c r="S4" s="374"/>
      <c r="T4" s="375"/>
      <c r="U4" s="239">
        <f>'1-συμβολαια'!L4+'10-φπα'!C4+'14-βιβλΕσ'!N4+'14-βιβλΕσ'!O4+'14-βιβλΕσ'!P4</f>
        <v>2306.5191999999997</v>
      </c>
      <c r="V4" s="239">
        <f>'1-συμβολαια'!N4</f>
        <v>144.47999999999999</v>
      </c>
      <c r="W4" s="239">
        <f t="shared" ref="W4" si="4">U4-V4</f>
        <v>2162.0391999999997</v>
      </c>
      <c r="X4" s="234">
        <v>46065</v>
      </c>
      <c r="Y4" s="185">
        <f t="shared" ref="Y4" si="5">R4+T4</f>
        <v>15566</v>
      </c>
      <c r="Z4" s="235"/>
      <c r="AA4" s="64"/>
      <c r="AB4" s="64"/>
      <c r="AC4" s="64"/>
      <c r="AD4" s="64"/>
      <c r="AE4" s="64"/>
      <c r="AF4" s="64"/>
      <c r="AG4" s="64"/>
      <c r="AH4" s="64"/>
      <c r="AI4" s="64"/>
      <c r="AJ4" s="64"/>
    </row>
    <row r="5" spans="1:36">
      <c r="A5" s="571" t="s">
        <v>35</v>
      </c>
      <c r="B5" s="572"/>
      <c r="C5" s="572"/>
      <c r="D5" s="572"/>
      <c r="E5" s="573"/>
      <c r="F5" s="36">
        <f t="shared" ref="F5:L5" si="6">SUM(F3:F4)</f>
        <v>5</v>
      </c>
      <c r="G5" s="36">
        <f t="shared" si="6"/>
        <v>32.631062399999998</v>
      </c>
      <c r="H5" s="36">
        <f t="shared" si="6"/>
        <v>752.68799999999987</v>
      </c>
      <c r="I5" s="36">
        <f t="shared" si="6"/>
        <v>785.31906239999989</v>
      </c>
      <c r="J5" s="36">
        <f t="shared" si="6"/>
        <v>3136.2</v>
      </c>
      <c r="K5" s="36">
        <f t="shared" si="6"/>
        <v>1472.4889920000001</v>
      </c>
      <c r="L5" s="36">
        <f t="shared" si="6"/>
        <v>0</v>
      </c>
      <c r="M5" s="36"/>
      <c r="N5" s="36">
        <f t="shared" ref="N5:W5" si="7">SUM(N3:N4)</f>
        <v>0</v>
      </c>
      <c r="O5" s="36">
        <f t="shared" si="7"/>
        <v>4097.1968223999993</v>
      </c>
      <c r="P5" s="303">
        <f t="shared" si="7"/>
        <v>0</v>
      </c>
      <c r="Q5" s="36">
        <f t="shared" si="7"/>
        <v>4097.1968223999993</v>
      </c>
      <c r="R5" s="257">
        <f t="shared" si="7"/>
        <v>29498</v>
      </c>
      <c r="S5" s="376">
        <f t="shared" si="7"/>
        <v>0</v>
      </c>
      <c r="T5" s="377">
        <f t="shared" si="7"/>
        <v>0</v>
      </c>
      <c r="U5" s="36">
        <f t="shared" si="7"/>
        <v>4327.0668223999992</v>
      </c>
      <c r="V5" s="36">
        <f t="shared" si="7"/>
        <v>229.87</v>
      </c>
      <c r="W5" s="36">
        <f t="shared" si="7"/>
        <v>4097.1968223999993</v>
      </c>
      <c r="X5" s="36"/>
      <c r="Y5" s="257">
        <f>SUM(Y3:Y4)</f>
        <v>29498</v>
      </c>
    </row>
    <row r="6" spans="1:36">
      <c r="J6" s="66"/>
      <c r="K6" s="66"/>
    </row>
    <row r="7" spans="1:36">
      <c r="J7" s="111"/>
      <c r="K7" s="111"/>
      <c r="U7" s="111"/>
    </row>
    <row r="11" spans="1:36" ht="15.75">
      <c r="Q11" s="569" t="s">
        <v>454</v>
      </c>
      <c r="R11" s="569"/>
      <c r="S11" s="569"/>
      <c r="T11" s="569"/>
      <c r="V11" s="53"/>
    </row>
    <row r="13" spans="1:36">
      <c r="M13" s="234">
        <v>43578</v>
      </c>
      <c r="Q13" s="239">
        <f>F3+I3+K3</f>
        <v>1077.9288543999999</v>
      </c>
      <c r="R13" s="185">
        <v>3880</v>
      </c>
      <c r="S13" s="239">
        <f>W3-Q13</f>
        <v>857.22876799999972</v>
      </c>
      <c r="T13" s="185">
        <v>1552</v>
      </c>
      <c r="Y13" s="185">
        <f t="shared" ref="Y13:Y14" si="8">R13+T13</f>
        <v>5432</v>
      </c>
    </row>
    <row r="14" spans="1:36">
      <c r="M14" s="234">
        <v>43747</v>
      </c>
      <c r="Q14" s="239">
        <f>F4+I4+K4</f>
        <v>1184.8791999999999</v>
      </c>
      <c r="R14" s="185">
        <v>4265</v>
      </c>
      <c r="S14" s="239">
        <f>W4-Q14</f>
        <v>977.15999999999985</v>
      </c>
      <c r="T14" s="185">
        <v>1769</v>
      </c>
      <c r="Y14" s="185">
        <f t="shared" si="8"/>
        <v>6034</v>
      </c>
    </row>
    <row r="15" spans="1:36">
      <c r="Q15" s="36">
        <f t="shared" ref="Q15:T15" si="9">SUM(Q13:Q14)</f>
        <v>2262.8080543999995</v>
      </c>
      <c r="R15" s="257">
        <f t="shared" si="9"/>
        <v>8145</v>
      </c>
      <c r="S15" s="36">
        <f t="shared" si="9"/>
        <v>1834.3887679999996</v>
      </c>
      <c r="T15" s="257">
        <f t="shared" si="9"/>
        <v>3321</v>
      </c>
      <c r="Y15" s="378">
        <f>SUM(Y13:Y14)</f>
        <v>11466</v>
      </c>
    </row>
  </sheetData>
  <mergeCells count="20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Q11:T11"/>
    <mergeCell ref="G1:I1"/>
    <mergeCell ref="A5:E5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"/>
  <sheetViews>
    <sheetView workbookViewId="0">
      <pane ySplit="1" topLeftCell="A2" activePane="bottomLeft" state="frozen"/>
      <selection pane="bottomLeft" activeCell="E2" sqref="E2:E3"/>
    </sheetView>
  </sheetViews>
  <sheetFormatPr defaultRowHeight="11.25"/>
  <cols>
    <col min="1" max="1" width="9.140625" style="2"/>
    <col min="2" max="2" width="65.7109375" style="2" bestFit="1" customWidth="1"/>
    <col min="3" max="3" width="12.42578125" style="1" customWidth="1"/>
    <col min="4" max="8" width="9.140625" style="2"/>
    <col min="9" max="9" width="15.85546875" style="2" bestFit="1" customWidth="1"/>
    <col min="10" max="16384" width="9.140625" style="2"/>
  </cols>
  <sheetData>
    <row r="1" spans="1:13">
      <c r="A1" s="159"/>
      <c r="B1" s="159"/>
      <c r="C1" s="208"/>
      <c r="D1" s="159" t="s">
        <v>293</v>
      </c>
      <c r="E1" s="397" t="s">
        <v>296</v>
      </c>
      <c r="F1" s="398"/>
      <c r="G1" s="398"/>
      <c r="H1" s="398"/>
      <c r="I1" s="399" t="s">
        <v>297</v>
      </c>
      <c r="J1" s="399"/>
      <c r="K1" s="399"/>
      <c r="L1" s="399"/>
      <c r="M1" s="400"/>
    </row>
    <row r="2" spans="1:13">
      <c r="A2" s="185" t="str">
        <f>'1-συμβολαια'!A3</f>
        <v>13ο</v>
      </c>
      <c r="B2" s="67" t="str">
        <f>'1-συμβολαια'!C3</f>
        <v>γονική [1/2 αγροτεμάχιο ;;;??? Πρίνος -'';;;???'' 466μ2</v>
      </c>
      <c r="C2" s="207">
        <f>'1-συμβολαια'!D3</f>
        <v>1107.22</v>
      </c>
      <c r="D2" s="361"/>
      <c r="E2" s="234">
        <v>43578</v>
      </c>
      <c r="F2" s="64">
        <v>598</v>
      </c>
      <c r="G2" s="64">
        <v>73</v>
      </c>
      <c r="H2" s="64"/>
      <c r="I2" s="64"/>
      <c r="J2" s="64"/>
      <c r="K2" s="64"/>
      <c r="L2" s="64"/>
      <c r="M2" s="64"/>
    </row>
    <row r="3" spans="1:13">
      <c r="A3" s="185" t="str">
        <f>'1-συμβολαια'!A4</f>
        <v>14ο</v>
      </c>
      <c r="B3" s="67" t="str">
        <f>'1-συμβολαια'!C4</f>
        <v>αγορπαωλησία [αγροτεμάχιο ;;;??? Πρίνος -'';;;???'' 2.000μ2 τίμημα = 10.000 Δ.Ο.Υ. =</v>
      </c>
      <c r="C3" s="207">
        <f>'1-συμβολαια'!D4</f>
        <v>10560</v>
      </c>
      <c r="D3" s="361"/>
      <c r="E3" s="234">
        <v>43747</v>
      </c>
      <c r="F3" s="234">
        <v>612</v>
      </c>
      <c r="G3" s="64">
        <v>70</v>
      </c>
      <c r="H3" s="234"/>
      <c r="I3" s="64"/>
      <c r="J3" s="64"/>
      <c r="K3" s="64"/>
      <c r="L3" s="64"/>
      <c r="M3" s="64"/>
    </row>
    <row r="4" spans="1:13">
      <c r="D4" s="4"/>
      <c r="E4" s="4"/>
      <c r="F4" s="4"/>
      <c r="G4" s="4"/>
      <c r="H4" s="4"/>
    </row>
    <row r="5" spans="1:13">
      <c r="C5" s="1" t="s">
        <v>416</v>
      </c>
      <c r="D5" s="3"/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9"/>
  <sheetViews>
    <sheetView workbookViewId="0">
      <pane ySplit="2" topLeftCell="A3" activePane="bottomLeft" state="frozen"/>
      <selection pane="bottomLeft" activeCell="D35" sqref="D35"/>
    </sheetView>
  </sheetViews>
  <sheetFormatPr defaultRowHeight="11.25"/>
  <cols>
    <col min="1" max="1" width="8.42578125" style="7" customWidth="1"/>
    <col min="2" max="2" width="65.28515625" style="80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2" customWidth="1"/>
    <col min="16" max="16" width="18.7109375" style="72" customWidth="1"/>
    <col min="17" max="17" width="8" style="72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408" t="s">
        <v>1</v>
      </c>
      <c r="B1" s="410" t="s">
        <v>0</v>
      </c>
      <c r="C1" s="412" t="s">
        <v>7</v>
      </c>
      <c r="D1" s="405" t="s">
        <v>396</v>
      </c>
      <c r="E1" s="406"/>
      <c r="F1" s="406"/>
      <c r="G1" s="407"/>
      <c r="H1" s="414" t="s">
        <v>306</v>
      </c>
      <c r="I1" s="401"/>
      <c r="J1" s="401"/>
      <c r="K1" s="401"/>
      <c r="L1" s="401"/>
      <c r="M1" s="401"/>
      <c r="N1" s="401"/>
      <c r="O1" s="401"/>
      <c r="P1" s="401"/>
      <c r="Q1" s="402"/>
    </row>
    <row r="2" spans="1:17" s="10" customFormat="1" ht="24" customHeight="1" thickBot="1">
      <c r="A2" s="409"/>
      <c r="B2" s="411"/>
      <c r="C2" s="413"/>
      <c r="D2" s="52" t="s">
        <v>79</v>
      </c>
      <c r="E2" s="52" t="s">
        <v>80</v>
      </c>
      <c r="F2" s="52" t="s">
        <v>298</v>
      </c>
      <c r="G2" s="52" t="s">
        <v>47</v>
      </c>
      <c r="H2" s="415"/>
      <c r="I2" s="403"/>
      <c r="J2" s="403"/>
      <c r="K2" s="403"/>
      <c r="L2" s="403"/>
      <c r="M2" s="403"/>
      <c r="N2" s="403"/>
      <c r="O2" s="403"/>
      <c r="P2" s="403"/>
      <c r="Q2" s="404"/>
    </row>
    <row r="3" spans="1:17" s="4" customFormat="1">
      <c r="A3" s="360" t="str">
        <f>'1-συμβολαια'!A3</f>
        <v>13ο</v>
      </c>
      <c r="B3" s="224" t="str">
        <f>'1-συμβολαια'!C3</f>
        <v>γονική [1/2 αγροτεμάχιο ;;;??? Πρίνος -'';;;???'' 466μ2</v>
      </c>
      <c r="C3" s="226">
        <f>'1-συμβολαια'!D3</f>
        <v>1107.22</v>
      </c>
      <c r="D3" s="220"/>
      <c r="E3" s="220">
        <v>20</v>
      </c>
      <c r="F3" s="220">
        <f t="shared" ref="F3:F4" si="0">C3*0.8%</f>
        <v>8.8577600000000007</v>
      </c>
      <c r="G3" s="220">
        <f t="shared" ref="G3" si="1">D3+E3+F3</f>
        <v>28.857759999999999</v>
      </c>
      <c r="H3" s="226">
        <f t="shared" ref="H3" si="2">D3+E3</f>
        <v>20</v>
      </c>
      <c r="I3" s="227" t="s">
        <v>312</v>
      </c>
      <c r="J3" s="227" t="s">
        <v>313</v>
      </c>
      <c r="K3" s="227"/>
      <c r="L3" s="227"/>
      <c r="M3" s="227"/>
      <c r="N3" s="183"/>
      <c r="O3" s="183"/>
      <c r="P3" s="183"/>
      <c r="Q3" s="183"/>
    </row>
    <row r="4" spans="1:17" s="4" customFormat="1">
      <c r="A4" s="236" t="str">
        <f>'1-συμβολαια'!A4</f>
        <v>14ο</v>
      </c>
      <c r="B4" s="224" t="str">
        <f>'1-συμβολαια'!C4</f>
        <v>αγορπαωλησία [αγροτεμάχιο ;;;??? Πρίνος -'';;;???'' 2.000μ2 τίμημα = 10.000 Δ.Ο.Υ. =</v>
      </c>
      <c r="C4" s="219">
        <f>'1-συμβολαια'!D4</f>
        <v>10560</v>
      </c>
      <c r="D4" s="220"/>
      <c r="E4" s="220">
        <v>20</v>
      </c>
      <c r="F4" s="220">
        <f t="shared" si="0"/>
        <v>84.48</v>
      </c>
      <c r="G4" s="220">
        <f t="shared" ref="G4" si="3">D4+E4+F4</f>
        <v>104.48</v>
      </c>
      <c r="H4" s="219">
        <f t="shared" ref="H4" si="4">D4+E4</f>
        <v>20</v>
      </c>
      <c r="I4" s="227"/>
      <c r="J4" s="227"/>
      <c r="K4" s="227"/>
      <c r="L4" s="227"/>
      <c r="M4" s="227"/>
      <c r="N4" s="183"/>
      <c r="O4" s="183"/>
      <c r="P4" s="183"/>
      <c r="Q4" s="183"/>
    </row>
    <row r="5" spans="1:17">
      <c r="A5" s="385" t="s">
        <v>56</v>
      </c>
      <c r="B5" s="386"/>
      <c r="C5" s="386"/>
      <c r="D5" s="273">
        <f>SUM(D3:D4)</f>
        <v>0</v>
      </c>
      <c r="E5" s="273">
        <f>SUM(E3:E4)</f>
        <v>40</v>
      </c>
      <c r="F5" s="273">
        <f>SUM(F3:F4)</f>
        <v>93.337760000000003</v>
      </c>
      <c r="G5" s="273">
        <f>SUM(G3:G4)</f>
        <v>133.33776</v>
      </c>
      <c r="H5" s="273">
        <f>SUM(H3:H4)</f>
        <v>40</v>
      </c>
    </row>
    <row r="6" spans="1:17">
      <c r="I6" s="130" t="s">
        <v>307</v>
      </c>
      <c r="J6" s="106"/>
      <c r="K6" s="106"/>
      <c r="L6" s="106"/>
      <c r="M6" s="106"/>
      <c r="N6" s="106"/>
      <c r="O6" s="106"/>
      <c r="P6" s="114"/>
    </row>
    <row r="7" spans="1:17">
      <c r="I7" s="114"/>
      <c r="J7" s="106" t="s">
        <v>308</v>
      </c>
      <c r="K7" s="114"/>
      <c r="L7" s="114"/>
      <c r="M7" s="114"/>
      <c r="N7" s="114"/>
      <c r="O7" s="114"/>
      <c r="P7" s="114"/>
    </row>
    <row r="8" spans="1:17">
      <c r="I8" s="114"/>
      <c r="J8" s="114"/>
      <c r="K8" s="106" t="s">
        <v>309</v>
      </c>
      <c r="L8" s="114"/>
      <c r="M8" s="114"/>
      <c r="N8" s="114"/>
      <c r="O8" s="114"/>
      <c r="P8" s="114"/>
    </row>
    <row r="9" spans="1:17">
      <c r="I9" s="114"/>
      <c r="J9" s="106"/>
      <c r="K9" s="114"/>
      <c r="L9" s="130" t="s">
        <v>310</v>
      </c>
      <c r="M9" s="114"/>
      <c r="N9" s="106"/>
      <c r="O9" s="106"/>
      <c r="P9" s="106"/>
      <c r="Q9" s="106"/>
    </row>
    <row r="10" spans="1:17">
      <c r="I10" s="1"/>
      <c r="J10" s="1"/>
      <c r="K10" s="1"/>
      <c r="L10" s="114"/>
      <c r="M10" s="106" t="s">
        <v>311</v>
      </c>
      <c r="N10" s="106"/>
      <c r="O10" s="106"/>
      <c r="P10" s="106"/>
      <c r="Q10" s="114"/>
    </row>
    <row r="11" spans="1:17" ht="15.75">
      <c r="B11" s="200" t="s">
        <v>385</v>
      </c>
      <c r="C11" s="200"/>
      <c r="D11" s="116"/>
      <c r="E11" s="116"/>
      <c r="F11" s="116"/>
      <c r="G11" s="116"/>
      <c r="H11" s="116"/>
      <c r="I11" s="1"/>
      <c r="J11" s="1"/>
      <c r="K11" s="1"/>
      <c r="L11" s="114"/>
      <c r="M11" s="114"/>
      <c r="N11" s="114"/>
      <c r="O11" s="114"/>
      <c r="P11" s="114"/>
      <c r="Q11" s="114"/>
    </row>
    <row r="12" spans="1:17" ht="15.75">
      <c r="B12" s="202"/>
      <c r="C12" s="203"/>
      <c r="D12" s="228" t="s">
        <v>386</v>
      </c>
      <c r="E12" s="205"/>
      <c r="F12" s="205"/>
      <c r="G12" s="205"/>
      <c r="I12" s="1"/>
      <c r="J12" s="1"/>
      <c r="K12" s="1"/>
    </row>
    <row r="13" spans="1:17" ht="15.75">
      <c r="B13" s="202"/>
      <c r="C13" s="204" t="s">
        <v>387</v>
      </c>
      <c r="D13" s="205"/>
      <c r="E13" s="203"/>
      <c r="F13" s="203"/>
      <c r="G13" s="203"/>
      <c r="I13" s="1"/>
      <c r="J13" s="1"/>
      <c r="K13" s="1"/>
    </row>
    <row r="14" spans="1:17" ht="15.75">
      <c r="B14" s="202"/>
      <c r="C14" s="166" t="s">
        <v>61</v>
      </c>
      <c r="D14" s="166"/>
      <c r="E14" s="201"/>
      <c r="F14" s="206"/>
      <c r="G14" s="206"/>
      <c r="I14" s="1"/>
      <c r="J14" s="1"/>
      <c r="K14" s="1"/>
    </row>
    <row r="15" spans="1:17" ht="15">
      <c r="B15" s="202"/>
      <c r="C15" s="203"/>
      <c r="D15" s="203"/>
      <c r="E15" s="203"/>
      <c r="F15" s="203"/>
      <c r="G15" s="203"/>
      <c r="I15" s="1"/>
      <c r="J15" s="1"/>
      <c r="K15" s="1"/>
    </row>
    <row r="16" spans="1:17" ht="15">
      <c r="B16" s="202"/>
      <c r="C16" s="203"/>
      <c r="D16" s="203"/>
      <c r="E16" s="203"/>
      <c r="F16" s="203"/>
      <c r="G16" s="310" t="s">
        <v>417</v>
      </c>
      <c r="H16" s="311" t="s">
        <v>418</v>
      </c>
      <c r="I16" s="1"/>
      <c r="J16" s="1"/>
      <c r="K16" s="1"/>
      <c r="L16" s="2"/>
      <c r="M16" s="2"/>
      <c r="N16" s="2"/>
      <c r="O16" s="2"/>
    </row>
    <row r="17" spans="2:15" ht="15.75">
      <c r="B17" s="202"/>
      <c r="C17" s="203"/>
      <c r="D17" s="203"/>
      <c r="E17" s="203"/>
      <c r="F17" s="206"/>
      <c r="G17" s="310" t="s">
        <v>419</v>
      </c>
      <c r="H17" s="311" t="s">
        <v>420</v>
      </c>
      <c r="I17" s="1"/>
      <c r="J17" s="1"/>
      <c r="K17" s="1"/>
      <c r="L17" s="2"/>
      <c r="M17" s="2"/>
      <c r="N17" s="2"/>
      <c r="O17" s="2"/>
    </row>
    <row r="18" spans="2:15" ht="15">
      <c r="B18" s="202"/>
      <c r="C18" s="203"/>
      <c r="D18" s="203"/>
      <c r="E18" s="203"/>
      <c r="F18" s="203"/>
      <c r="G18" s="310" t="s">
        <v>421</v>
      </c>
      <c r="H18" s="311" t="s">
        <v>422</v>
      </c>
      <c r="I18" s="1"/>
      <c r="J18" s="1"/>
      <c r="K18" s="1"/>
      <c r="L18" s="2"/>
      <c r="M18" s="2"/>
      <c r="N18" s="2"/>
      <c r="O18" s="2"/>
    </row>
    <row r="19" spans="2:15" ht="6" customHeight="1"/>
  </sheetData>
  <mergeCells count="7">
    <mergeCell ref="I1:Q2"/>
    <mergeCell ref="D1:G1"/>
    <mergeCell ref="A5:C5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11.5703125" style="2" bestFit="1" customWidth="1"/>
    <col min="2" max="2" width="94.42578125" style="78" bestFit="1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2" customWidth="1"/>
    <col min="9" max="12" width="5.5703125" style="72" customWidth="1"/>
    <col min="13" max="13" width="19.7109375" style="72" customWidth="1"/>
    <col min="14" max="14" width="19.7109375" style="72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1" customFormat="1" ht="15.75" customHeight="1">
      <c r="A1" s="425" t="s">
        <v>1</v>
      </c>
      <c r="B1" s="431" t="s">
        <v>0</v>
      </c>
      <c r="C1" s="433" t="s">
        <v>87</v>
      </c>
      <c r="D1" s="427" t="s">
        <v>3</v>
      </c>
      <c r="E1" s="428"/>
      <c r="F1" s="429" t="s">
        <v>389</v>
      </c>
      <c r="G1" s="430"/>
      <c r="H1" s="416" t="s">
        <v>29</v>
      </c>
      <c r="I1" s="417"/>
      <c r="J1" s="417"/>
      <c r="K1" s="417"/>
      <c r="L1" s="417"/>
      <c r="M1" s="417"/>
      <c r="N1" s="418"/>
    </row>
    <row r="2" spans="1:14" s="8" customFormat="1" ht="16.5" thickBot="1">
      <c r="A2" s="426"/>
      <c r="B2" s="432"/>
      <c r="C2" s="434"/>
      <c r="D2" s="40"/>
      <c r="E2" s="51" t="s">
        <v>9</v>
      </c>
      <c r="F2" s="320"/>
      <c r="G2" s="85" t="s">
        <v>9</v>
      </c>
      <c r="H2" s="419"/>
      <c r="I2" s="420"/>
      <c r="J2" s="420"/>
      <c r="K2" s="420"/>
      <c r="L2" s="420"/>
      <c r="M2" s="420"/>
      <c r="N2" s="421"/>
    </row>
    <row r="3" spans="1:14" s="113" customFormat="1" ht="15">
      <c r="A3" s="351" t="str">
        <f>'1-συμβολαια'!A3</f>
        <v>13ο</v>
      </c>
      <c r="B3" s="346" t="str">
        <f>'1-συμβολαια'!C3</f>
        <v>γονική [1/2 αγροτεμάχιο ;;;??? Πρίνος -'';;;???'' 466μ2</v>
      </c>
      <c r="C3" s="278">
        <f>'1-συμβολαια'!D3</f>
        <v>1107.22</v>
      </c>
      <c r="D3" s="279">
        <v>5</v>
      </c>
      <c r="E3" s="279">
        <v>5</v>
      </c>
      <c r="F3" s="229">
        <f>(D3-1)*5</f>
        <v>20</v>
      </c>
      <c r="G3" s="229">
        <f>(E3-1)*5</f>
        <v>20</v>
      </c>
      <c r="H3" s="281"/>
      <c r="I3" s="281"/>
      <c r="J3" s="281"/>
      <c r="K3" s="282"/>
      <c r="L3" s="282"/>
      <c r="M3" s="282"/>
      <c r="N3" s="282"/>
    </row>
    <row r="4" spans="1:14" s="113" customFormat="1" ht="15">
      <c r="A4" s="352" t="str">
        <f>'1-συμβολαια'!A4</f>
        <v>14ο</v>
      </c>
      <c r="B4" s="353" t="str">
        <f>'1-συμβολαια'!C4</f>
        <v>αγορπαωλησία [αγροτεμάχιο ;;;??? Πρίνος -'';;;???'' 2.000μ2 τίμημα = 10.000 Δ.Ο.Υ. =</v>
      </c>
      <c r="C4" s="354">
        <f>'1-συμβολαια'!D4</f>
        <v>10560</v>
      </c>
      <c r="D4" s="355">
        <v>5</v>
      </c>
      <c r="E4" s="355">
        <v>5</v>
      </c>
      <c r="F4" s="229">
        <f>(D4-1)*5</f>
        <v>20</v>
      </c>
      <c r="G4" s="229">
        <f>(E4-1)*5</f>
        <v>20</v>
      </c>
      <c r="H4" s="227"/>
      <c r="I4" s="227" t="s">
        <v>135</v>
      </c>
      <c r="J4" s="227"/>
      <c r="K4" s="230"/>
      <c r="L4" s="230"/>
      <c r="M4" s="230"/>
      <c r="N4" s="230"/>
    </row>
    <row r="5" spans="1:14" ht="15.75">
      <c r="A5" s="422" t="s">
        <v>60</v>
      </c>
      <c r="B5" s="423"/>
      <c r="C5" s="423"/>
      <c r="D5" s="423"/>
      <c r="E5" s="424"/>
      <c r="F5" s="323">
        <f>SUM(F3:F4)</f>
        <v>40</v>
      </c>
      <c r="G5" s="323">
        <f>SUM(G3:G4)</f>
        <v>40</v>
      </c>
    </row>
    <row r="6" spans="1:14" ht="15.75">
      <c r="H6" s="115" t="s">
        <v>143</v>
      </c>
      <c r="I6" s="116"/>
      <c r="J6" s="116"/>
      <c r="K6" s="116"/>
      <c r="L6" s="116"/>
      <c r="M6" s="116"/>
    </row>
    <row r="7" spans="1:14" ht="15.75">
      <c r="B7" s="209" t="s">
        <v>388</v>
      </c>
      <c r="C7" s="210"/>
      <c r="D7" s="210"/>
      <c r="E7" s="210"/>
      <c r="F7" s="210"/>
      <c r="I7" s="116" t="s">
        <v>144</v>
      </c>
      <c r="J7" s="116"/>
      <c r="K7" s="116"/>
      <c r="L7" s="116"/>
      <c r="M7" s="76"/>
    </row>
    <row r="8" spans="1:14" ht="15.75">
      <c r="B8" s="2"/>
      <c r="C8" s="166" t="s">
        <v>61</v>
      </c>
      <c r="D8" s="2"/>
      <c r="J8" s="115" t="s">
        <v>145</v>
      </c>
    </row>
    <row r="11" spans="1:14">
      <c r="B11" s="165"/>
    </row>
    <row r="12" spans="1:14">
      <c r="B12" s="164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E2" sqref="E1:G1048576"/>
    </sheetView>
  </sheetViews>
  <sheetFormatPr defaultRowHeight="11.25"/>
  <cols>
    <col min="1" max="1" width="11.5703125" style="7" bestFit="1" customWidth="1"/>
    <col min="2" max="2" width="94.42578125" style="80" bestFit="1" customWidth="1"/>
    <col min="3" max="3" width="7.28515625" style="7" bestFit="1" customWidth="1"/>
    <col min="4" max="4" width="13.7109375" style="7" bestFit="1" customWidth="1"/>
    <col min="5" max="7" width="4.140625" style="7" bestFit="1" customWidth="1"/>
    <col min="8" max="8" width="7.28515625" style="7" bestFit="1" customWidth="1"/>
    <col min="9" max="9" width="16.140625" style="7" bestFit="1" customWidth="1"/>
    <col min="10" max="10" width="4.1406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2" customWidth="1"/>
    <col min="18" max="20" width="6.7109375" style="72" customWidth="1"/>
    <col min="21" max="21" width="30.5703125" style="72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408" t="s">
        <v>1</v>
      </c>
      <c r="B1" s="410" t="s">
        <v>0</v>
      </c>
      <c r="C1" s="437" t="s">
        <v>11</v>
      </c>
      <c r="D1" s="437"/>
      <c r="E1" s="437"/>
      <c r="F1" s="437"/>
      <c r="G1" s="437"/>
      <c r="H1" s="438" t="s">
        <v>12</v>
      </c>
      <c r="I1" s="438"/>
      <c r="J1" s="438"/>
      <c r="K1" s="438"/>
      <c r="L1" s="438"/>
      <c r="M1" s="438"/>
      <c r="N1" s="438"/>
      <c r="O1" s="441" t="s">
        <v>88</v>
      </c>
      <c r="P1" s="439" t="s">
        <v>225</v>
      </c>
      <c r="Q1" s="435" t="s">
        <v>29</v>
      </c>
      <c r="R1" s="401"/>
      <c r="S1" s="401"/>
      <c r="T1" s="401"/>
      <c r="U1" s="402"/>
    </row>
    <row r="2" spans="1:25" ht="24" customHeight="1" thickBot="1">
      <c r="A2" s="409"/>
      <c r="B2" s="411"/>
      <c r="C2" s="6" t="s">
        <v>47</v>
      </c>
      <c r="D2" s="6" t="s">
        <v>48</v>
      </c>
      <c r="E2" s="6" t="s">
        <v>49</v>
      </c>
      <c r="F2" s="6" t="s">
        <v>50</v>
      </c>
      <c r="G2" s="32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3" t="s">
        <v>53</v>
      </c>
      <c r="O2" s="442"/>
      <c r="P2" s="440"/>
      <c r="Q2" s="436"/>
      <c r="R2" s="403"/>
      <c r="S2" s="403"/>
      <c r="T2" s="403"/>
      <c r="U2" s="404"/>
    </row>
    <row r="3" spans="1:25" s="184" customFormat="1" ht="15">
      <c r="A3" s="348" t="str">
        <f>'1-συμβολαια'!A3</f>
        <v>13ο</v>
      </c>
      <c r="B3" s="344" t="str">
        <f>'1-συμβολαια'!C3</f>
        <v>γονική [1/2 αγροτεμάχιο ;;;??? Πρίνος -'';;;???'' 466μ2</v>
      </c>
      <c r="C3" s="345"/>
      <c r="D3" s="180" t="s">
        <v>439</v>
      </c>
      <c r="E3" s="180"/>
      <c r="F3" s="180"/>
      <c r="G3" s="180"/>
      <c r="H3" s="180"/>
      <c r="I3" s="180" t="s">
        <v>438</v>
      </c>
      <c r="J3" s="180"/>
      <c r="K3" s="180"/>
      <c r="L3" s="180"/>
      <c r="M3" s="180"/>
      <c r="N3" s="180"/>
      <c r="O3" s="345"/>
      <c r="P3" s="280">
        <f>O3*('2-δικαιώμ'!H3+'3-φύλλα2α'!F3)</f>
        <v>0</v>
      </c>
      <c r="Q3" s="283"/>
      <c r="R3" s="283"/>
      <c r="S3" s="283"/>
      <c r="T3" s="283"/>
      <c r="U3" s="284"/>
    </row>
    <row r="4" spans="1:25" s="184" customFormat="1" ht="15">
      <c r="A4" s="349" t="str">
        <f>'1-συμβολαια'!A4</f>
        <v>14ο</v>
      </c>
      <c r="B4" s="350" t="str">
        <f>'1-συμβολαια'!C4</f>
        <v>αγορπαωλησία [αγροτεμάχιο ;;;??? Πρίνος -'';;;???'' 2.000μ2 τίμημα = 10.000 Δ.Ο.Υ. =</v>
      </c>
      <c r="C4" s="345"/>
      <c r="D4" s="180" t="s">
        <v>457</v>
      </c>
      <c r="E4" s="180"/>
      <c r="F4" s="180"/>
      <c r="G4" s="180"/>
      <c r="H4" s="180"/>
      <c r="I4" s="180" t="s">
        <v>443</v>
      </c>
      <c r="J4" s="180"/>
      <c r="K4" s="180"/>
      <c r="L4" s="180"/>
      <c r="M4" s="180"/>
      <c r="N4" s="180"/>
      <c r="O4" s="345"/>
      <c r="P4" s="229">
        <f>O4*('2-δικαιώμ'!H4+'3-φύλλα2α'!F4)</f>
        <v>0</v>
      </c>
      <c r="Q4" s="231"/>
      <c r="R4" s="231"/>
      <c r="S4" s="231"/>
      <c r="T4" s="231"/>
      <c r="U4" s="232"/>
    </row>
    <row r="5" spans="1:25" ht="15.75">
      <c r="A5" s="422" t="s">
        <v>47</v>
      </c>
      <c r="B5" s="423"/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322">
        <f>SUM(P3:P4)</f>
        <v>0</v>
      </c>
    </row>
    <row r="7" spans="1:25" ht="15.75">
      <c r="Q7" s="128" t="s">
        <v>146</v>
      </c>
      <c r="R7" s="104"/>
      <c r="S7" s="104"/>
      <c r="T7" s="104"/>
      <c r="U7" s="104"/>
      <c r="V7" s="104"/>
      <c r="W7" s="104"/>
      <c r="X7" s="104"/>
      <c r="Y7" s="96"/>
    </row>
    <row r="8" spans="1:25" ht="15.75">
      <c r="R8" s="116" t="s">
        <v>147</v>
      </c>
      <c r="S8" s="116"/>
      <c r="T8" s="116"/>
      <c r="U8" s="116"/>
      <c r="V8" s="116"/>
      <c r="W8" s="116"/>
      <c r="X8" s="116"/>
    </row>
    <row r="9" spans="1:25" ht="15.75">
      <c r="S9" s="128" t="s">
        <v>148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41"/>
  <sheetViews>
    <sheetView workbookViewId="0">
      <pane ySplit="2" topLeftCell="A3" activePane="bottomLeft" state="frozen"/>
      <selection pane="bottomLeft" activeCell="J15" sqref="J15:J16"/>
    </sheetView>
  </sheetViews>
  <sheetFormatPr defaultRowHeight="11.25"/>
  <cols>
    <col min="1" max="1" width="8.140625" style="7" bestFit="1" customWidth="1"/>
    <col min="2" max="2" width="65.7109375" style="80" bestFit="1" customWidth="1"/>
    <col min="3" max="3" width="11.140625" style="1" customWidth="1"/>
    <col min="4" max="5" width="7.85546875" style="2" customWidth="1"/>
    <col min="6" max="6" width="6.85546875" style="7" customWidth="1"/>
    <col min="7" max="7" width="8.5703125" style="7" customWidth="1"/>
    <col min="8" max="8" width="9.140625" style="1" customWidth="1"/>
    <col min="9" max="9" width="8.5703125" style="1" customWidth="1"/>
    <col min="10" max="10" width="8" style="72" customWidth="1"/>
    <col min="11" max="11" width="7.28515625" style="72" customWidth="1"/>
    <col min="12" max="12" width="8.28515625" style="72" customWidth="1"/>
    <col min="13" max="14" width="7.28515625" style="72" customWidth="1"/>
    <col min="15" max="15" width="7.140625" style="72" customWidth="1"/>
    <col min="16" max="16" width="6" style="72" customWidth="1"/>
    <col min="17" max="17" width="5.85546875" style="72" customWidth="1"/>
    <col min="18" max="18" width="6.28515625" style="72" customWidth="1"/>
    <col min="19" max="19" width="6.7109375" style="72" customWidth="1"/>
    <col min="20" max="20" width="8.85546875" style="72" customWidth="1"/>
    <col min="21" max="21" width="7.7109375" style="72" customWidth="1"/>
    <col min="22" max="22" width="7.140625" style="72" customWidth="1"/>
    <col min="23" max="23" width="8.7109375" style="72" customWidth="1"/>
    <col min="24" max="24" width="8.140625" style="72" customWidth="1"/>
    <col min="25" max="25" width="8.5703125" style="72" customWidth="1"/>
    <col min="26" max="26" width="7.5703125" style="72" customWidth="1"/>
    <col min="27" max="27" width="6.28515625" style="72" customWidth="1"/>
    <col min="28" max="28" width="8.5703125" style="72" customWidth="1"/>
    <col min="29" max="31" width="6.28515625" style="72" customWidth="1"/>
    <col min="32" max="32" width="11.7109375" style="72" customWidth="1"/>
    <col min="33" max="33" width="22.7109375" style="72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387" t="s">
        <v>1</v>
      </c>
      <c r="B1" s="445" t="s">
        <v>0</v>
      </c>
      <c r="C1" s="393" t="s">
        <v>7</v>
      </c>
      <c r="D1" s="447" t="s">
        <v>3</v>
      </c>
      <c r="E1" s="448"/>
      <c r="F1" s="449" t="s">
        <v>397</v>
      </c>
      <c r="G1" s="450"/>
      <c r="H1" s="450"/>
      <c r="I1" s="450"/>
      <c r="J1" s="444" t="s">
        <v>171</v>
      </c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44"/>
      <c r="AE1" s="444"/>
      <c r="AF1" s="444"/>
      <c r="AG1" s="444"/>
    </row>
    <row r="2" spans="1:33" ht="22.5">
      <c r="A2" s="388"/>
      <c r="B2" s="446"/>
      <c r="C2" s="394"/>
      <c r="D2" s="263" t="s">
        <v>4</v>
      </c>
      <c r="E2" s="264" t="s">
        <v>9</v>
      </c>
      <c r="F2" s="265" t="s">
        <v>4</v>
      </c>
      <c r="G2" s="266" t="s">
        <v>9</v>
      </c>
      <c r="H2" s="267" t="s">
        <v>47</v>
      </c>
      <c r="I2" s="268" t="s">
        <v>9</v>
      </c>
      <c r="J2" s="269" t="s">
        <v>132</v>
      </c>
      <c r="K2" s="269" t="s">
        <v>169</v>
      </c>
      <c r="L2" s="269" t="s">
        <v>133</v>
      </c>
      <c r="M2" s="269" t="s">
        <v>256</v>
      </c>
      <c r="N2" s="269" t="s">
        <v>134</v>
      </c>
      <c r="O2" s="269" t="s">
        <v>257</v>
      </c>
      <c r="P2" s="269" t="s">
        <v>149</v>
      </c>
      <c r="Q2" s="269" t="s">
        <v>170</v>
      </c>
      <c r="R2" s="269" t="s">
        <v>150</v>
      </c>
      <c r="S2" s="269" t="s">
        <v>258</v>
      </c>
      <c r="T2" s="269" t="s">
        <v>151</v>
      </c>
      <c r="U2" s="269" t="s">
        <v>259</v>
      </c>
      <c r="V2" s="269" t="s">
        <v>152</v>
      </c>
      <c r="W2" s="269" t="s">
        <v>274</v>
      </c>
      <c r="X2" s="269" t="s">
        <v>275</v>
      </c>
      <c r="Y2" s="269" t="s">
        <v>276</v>
      </c>
      <c r="Z2" s="269" t="s">
        <v>277</v>
      </c>
      <c r="AA2" s="269" t="s">
        <v>278</v>
      </c>
      <c r="AB2" s="269" t="s">
        <v>355</v>
      </c>
      <c r="AC2" s="269" t="s">
        <v>356</v>
      </c>
      <c r="AD2" s="269"/>
      <c r="AE2" s="270" t="s">
        <v>93</v>
      </c>
      <c r="AF2" s="271" t="s">
        <v>47</v>
      </c>
      <c r="AG2" s="272" t="s">
        <v>29</v>
      </c>
    </row>
    <row r="3" spans="1:33" s="285" customFormat="1">
      <c r="A3" s="236" t="str">
        <f>'1-συμβολαια'!A3</f>
        <v>13ο</v>
      </c>
      <c r="B3" s="224" t="str">
        <f>'1-συμβολαια'!C3</f>
        <v>γονική [1/2 αγροτεμάχιο ;;;??? Πρίνος -'';;;???'' 466μ2</v>
      </c>
      <c r="C3" s="262">
        <f>'1-συμβολαια'!D3</f>
        <v>1107.22</v>
      </c>
      <c r="D3" s="236">
        <f>'3-φύλλα2α'!D3</f>
        <v>5</v>
      </c>
      <c r="E3" s="236">
        <f>'3-φύλλα2α'!E3</f>
        <v>5</v>
      </c>
      <c r="F3" s="185">
        <v>1</v>
      </c>
      <c r="G3" s="185">
        <v>1</v>
      </c>
      <c r="H3" s="220">
        <f>F3*D3*4</f>
        <v>20</v>
      </c>
      <c r="I3" s="220">
        <f>G3*E3*4</f>
        <v>20</v>
      </c>
      <c r="J3" s="287"/>
      <c r="K3" s="287"/>
      <c r="L3" s="287">
        <v>20</v>
      </c>
      <c r="M3" s="287">
        <v>1</v>
      </c>
      <c r="N3" s="287">
        <v>20</v>
      </c>
      <c r="O3" s="287">
        <v>5</v>
      </c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365"/>
      <c r="AA3" s="365"/>
      <c r="AB3" s="287"/>
      <c r="AC3" s="287"/>
      <c r="AD3" s="286"/>
      <c r="AE3" s="288">
        <f t="shared" ref="AE3" si="0">M3+Q3+S3+AA3+AC3</f>
        <v>1</v>
      </c>
      <c r="AF3" s="287">
        <f t="shared" ref="AF3" si="1">J3+K3+L3+N3+O3+P3+R3+T3+U3+V3+W3+X3+Y3+Z3+AB3+AD3</f>
        <v>45</v>
      </c>
      <c r="AG3" s="183"/>
    </row>
    <row r="4" spans="1:33" s="285" customFormat="1">
      <c r="A4" s="236" t="str">
        <f>'1-συμβολαια'!A4</f>
        <v>14ο</v>
      </c>
      <c r="B4" s="224" t="str">
        <f>'1-συμβολαια'!C4</f>
        <v>αγορπαωλησία [αγροτεμάχιο ;;;??? Πρίνος -'';;;???'' 2.000μ2 τίμημα = 10.000 Δ.Ο.Υ. =</v>
      </c>
      <c r="C4" s="262">
        <f>'1-συμβολαια'!D4</f>
        <v>10560</v>
      </c>
      <c r="D4" s="236">
        <f>'3-φύλλα2α'!D4</f>
        <v>5</v>
      </c>
      <c r="E4" s="236">
        <f>'3-φύλλα2α'!E4</f>
        <v>5</v>
      </c>
      <c r="F4" s="185">
        <v>1</v>
      </c>
      <c r="G4" s="185">
        <v>1</v>
      </c>
      <c r="H4" s="220">
        <f t="shared" ref="H4" si="2">F4*D4*4</f>
        <v>20</v>
      </c>
      <c r="I4" s="220">
        <f t="shared" ref="I4" si="3">E4*G4*4</f>
        <v>20</v>
      </c>
      <c r="J4" s="287">
        <f>6*5+7*5</f>
        <v>65</v>
      </c>
      <c r="K4" s="287">
        <v>10</v>
      </c>
      <c r="L4" s="287">
        <v>20</v>
      </c>
      <c r="M4" s="287">
        <v>1</v>
      </c>
      <c r="N4" s="287">
        <v>20</v>
      </c>
      <c r="O4" s="287">
        <v>5</v>
      </c>
      <c r="P4" s="287"/>
      <c r="Q4" s="287"/>
      <c r="R4" s="287"/>
      <c r="S4" s="287"/>
      <c r="T4" s="287"/>
      <c r="U4" s="287"/>
      <c r="V4" s="287">
        <v>10</v>
      </c>
      <c r="W4" s="287">
        <v>40</v>
      </c>
      <c r="X4" s="287">
        <v>10</v>
      </c>
      <c r="Y4" s="287"/>
      <c r="Z4" s="365"/>
      <c r="AA4" s="365"/>
      <c r="AB4" s="287"/>
      <c r="AC4" s="287"/>
      <c r="AD4" s="286"/>
      <c r="AE4" s="288">
        <f t="shared" ref="AE4" si="4">M4+Q4+S4+AA4+AC4</f>
        <v>1</v>
      </c>
      <c r="AF4" s="287">
        <f t="shared" ref="AF4" si="5">J4+K4+L4+N4+O4+P4+R4+T4+U4+V4+W4+X4+Y4+Z4+AB4+AD4</f>
        <v>180</v>
      </c>
      <c r="AG4" s="183"/>
    </row>
    <row r="5" spans="1:33">
      <c r="A5" s="385" t="s">
        <v>47</v>
      </c>
      <c r="B5" s="386"/>
      <c r="C5" s="386"/>
      <c r="D5" s="386"/>
      <c r="E5" s="386"/>
      <c r="F5" s="386"/>
      <c r="G5" s="443"/>
      <c r="H5" s="273">
        <f t="shared" ref="H5:AA5" si="6">SUM(H3:H4)</f>
        <v>40</v>
      </c>
      <c r="I5" s="273">
        <f t="shared" si="6"/>
        <v>40</v>
      </c>
      <c r="J5" s="273">
        <f t="shared" si="6"/>
        <v>65</v>
      </c>
      <c r="K5" s="273">
        <f t="shared" si="6"/>
        <v>10</v>
      </c>
      <c r="L5" s="273">
        <f t="shared" si="6"/>
        <v>40</v>
      </c>
      <c r="M5" s="273">
        <f t="shared" si="6"/>
        <v>2</v>
      </c>
      <c r="N5" s="273">
        <f t="shared" si="6"/>
        <v>40</v>
      </c>
      <c r="O5" s="273">
        <f t="shared" si="6"/>
        <v>10</v>
      </c>
      <c r="P5" s="273">
        <f t="shared" si="6"/>
        <v>0</v>
      </c>
      <c r="Q5" s="273">
        <f t="shared" si="6"/>
        <v>0</v>
      </c>
      <c r="R5" s="273">
        <f t="shared" si="6"/>
        <v>0</v>
      </c>
      <c r="S5" s="273">
        <f t="shared" si="6"/>
        <v>0</v>
      </c>
      <c r="T5" s="273">
        <f t="shared" si="6"/>
        <v>0</v>
      </c>
      <c r="U5" s="273">
        <f t="shared" si="6"/>
        <v>0</v>
      </c>
      <c r="V5" s="273">
        <f t="shared" si="6"/>
        <v>10</v>
      </c>
      <c r="W5" s="273">
        <f t="shared" si="6"/>
        <v>40</v>
      </c>
      <c r="X5" s="273">
        <f t="shared" si="6"/>
        <v>10</v>
      </c>
      <c r="Y5" s="273">
        <f t="shared" si="6"/>
        <v>0</v>
      </c>
      <c r="Z5" s="366">
        <f t="shared" si="6"/>
        <v>0</v>
      </c>
      <c r="AA5" s="366">
        <f t="shared" si="6"/>
        <v>0</v>
      </c>
      <c r="AB5" s="273"/>
      <c r="AC5" s="273"/>
      <c r="AD5" s="273">
        <f>SUM(AD3:AD4)</f>
        <v>0</v>
      </c>
      <c r="AE5" s="273">
        <f>SUM(AE3:AE4)</f>
        <v>2</v>
      </c>
      <c r="AF5" s="273">
        <f>SUM(AF3:AF4)</f>
        <v>225</v>
      </c>
    </row>
    <row r="7" spans="1:33">
      <c r="J7" s="130" t="s">
        <v>354</v>
      </c>
      <c r="K7" s="136"/>
      <c r="L7" s="136"/>
      <c r="M7" s="136"/>
      <c r="N7" s="136"/>
      <c r="O7" s="136"/>
      <c r="P7" s="137"/>
      <c r="Q7" s="137"/>
      <c r="R7" s="137"/>
      <c r="S7" s="137"/>
      <c r="T7" s="137"/>
      <c r="U7" s="137"/>
      <c r="V7" s="137"/>
      <c r="W7" s="76"/>
      <c r="X7" s="76"/>
      <c r="Y7" s="76"/>
      <c r="Z7" s="76"/>
      <c r="AA7" s="76"/>
      <c r="AB7" s="76"/>
      <c r="AC7" s="76"/>
      <c r="AD7" s="76"/>
      <c r="AE7" s="76"/>
      <c r="AF7" s="76"/>
    </row>
    <row r="8" spans="1:33" ht="15.75">
      <c r="C8" s="210"/>
      <c r="D8" s="210"/>
      <c r="E8" s="210"/>
      <c r="J8" s="137"/>
      <c r="K8" s="138" t="s">
        <v>226</v>
      </c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76"/>
      <c r="X8" s="76"/>
      <c r="Y8" s="76"/>
      <c r="Z8" s="76"/>
      <c r="AA8" s="76"/>
      <c r="AB8" s="76"/>
      <c r="AC8" s="76"/>
      <c r="AD8" s="76"/>
      <c r="AE8" s="76"/>
      <c r="AF8" s="76"/>
    </row>
    <row r="9" spans="1:33">
      <c r="G9" s="1"/>
      <c r="I9" s="7"/>
      <c r="J9" s="137"/>
      <c r="K9" s="137"/>
      <c r="L9" s="135" t="s">
        <v>227</v>
      </c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76"/>
      <c r="X9" s="76"/>
      <c r="Y9" s="76"/>
      <c r="Z9" s="76"/>
      <c r="AA9" s="76"/>
      <c r="AB9" s="76"/>
      <c r="AC9" s="76"/>
      <c r="AD9" s="76"/>
      <c r="AE9" s="76"/>
      <c r="AF9" s="76"/>
    </row>
    <row r="10" spans="1:33">
      <c r="B10" s="2"/>
      <c r="C10" s="7" t="s">
        <v>456</v>
      </c>
      <c r="D10" s="364">
        <f>H3/F3</f>
        <v>20</v>
      </c>
      <c r="I10" s="7"/>
      <c r="J10" s="137"/>
      <c r="K10" s="137"/>
      <c r="L10" s="137"/>
      <c r="M10" s="138" t="s">
        <v>228</v>
      </c>
      <c r="N10" s="137"/>
      <c r="O10" s="137"/>
      <c r="P10" s="137"/>
      <c r="Q10" s="137"/>
      <c r="R10" s="137"/>
      <c r="S10" s="137"/>
      <c r="T10" s="137"/>
      <c r="U10" s="137"/>
      <c r="V10" s="137"/>
      <c r="W10" s="76"/>
      <c r="X10" s="76"/>
      <c r="Y10" s="76"/>
      <c r="Z10" s="76"/>
      <c r="AA10" s="76"/>
      <c r="AB10" s="76"/>
      <c r="AC10" s="76"/>
      <c r="AD10" s="76"/>
      <c r="AE10" s="76"/>
      <c r="AF10" s="76"/>
    </row>
    <row r="11" spans="1:33">
      <c r="B11" s="319"/>
      <c r="C11" s="356" t="s">
        <v>441</v>
      </c>
      <c r="G11" s="1"/>
      <c r="I11" s="7"/>
      <c r="J11" s="137"/>
      <c r="K11" s="137"/>
      <c r="L11" s="137"/>
      <c r="M11" s="137"/>
      <c r="N11" s="135" t="s">
        <v>260</v>
      </c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76"/>
      <c r="AF11" s="76"/>
    </row>
    <row r="12" spans="1:33">
      <c r="B12" s="319"/>
      <c r="C12" s="356" t="s">
        <v>442</v>
      </c>
      <c r="I12" s="7"/>
      <c r="J12" s="137"/>
      <c r="K12" s="137"/>
      <c r="L12" s="137"/>
      <c r="M12" s="137"/>
      <c r="N12" s="137"/>
      <c r="O12" s="138" t="s">
        <v>229</v>
      </c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76"/>
      <c r="AF12" s="76"/>
    </row>
    <row r="13" spans="1:33">
      <c r="B13" s="2"/>
      <c r="C13" s="357"/>
      <c r="G13" s="1"/>
      <c r="I13" s="7"/>
      <c r="J13" s="137"/>
      <c r="K13" s="137"/>
      <c r="L13" s="137"/>
      <c r="M13" s="137"/>
      <c r="N13" s="137"/>
      <c r="O13" s="137"/>
      <c r="P13" s="135" t="s">
        <v>230</v>
      </c>
      <c r="Q13" s="135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76"/>
      <c r="AF13" s="76"/>
    </row>
    <row r="14" spans="1:33">
      <c r="C14" s="357"/>
      <c r="I14" s="7"/>
      <c r="J14" s="137"/>
      <c r="K14" s="137"/>
      <c r="L14" s="137"/>
      <c r="M14" s="137"/>
      <c r="N14" s="137"/>
      <c r="O14" s="137"/>
      <c r="P14" s="137"/>
      <c r="Q14" s="138" t="s">
        <v>261</v>
      </c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76"/>
      <c r="AF14" s="76"/>
    </row>
    <row r="15" spans="1:33">
      <c r="B15" s="109"/>
      <c r="C15" s="7" t="s">
        <v>455</v>
      </c>
      <c r="D15" s="364">
        <f>H4/F4</f>
        <v>20</v>
      </c>
      <c r="I15" s="362" t="s">
        <v>455</v>
      </c>
      <c r="J15" s="137" t="s">
        <v>457</v>
      </c>
      <c r="K15" s="137" t="s">
        <v>444</v>
      </c>
      <c r="L15" s="137"/>
      <c r="M15" s="137"/>
      <c r="N15" s="137"/>
      <c r="O15" s="137"/>
      <c r="P15" s="137"/>
      <c r="Q15" s="137"/>
      <c r="R15" s="135" t="s">
        <v>231</v>
      </c>
      <c r="S15" s="138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76"/>
      <c r="AF15" s="76"/>
      <c r="AG15" s="134"/>
    </row>
    <row r="16" spans="1:33">
      <c r="B16" s="110"/>
      <c r="C16" s="356" t="s">
        <v>441</v>
      </c>
      <c r="I16" s="7"/>
      <c r="J16" s="137" t="s">
        <v>457</v>
      </c>
      <c r="K16" s="137" t="s">
        <v>445</v>
      </c>
      <c r="L16" s="137"/>
      <c r="M16" s="137"/>
      <c r="N16" s="137"/>
      <c r="O16" s="137"/>
      <c r="P16" s="137"/>
      <c r="Q16" s="137"/>
      <c r="R16" s="138"/>
      <c r="S16" s="138" t="s">
        <v>262</v>
      </c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76"/>
      <c r="AF16" s="76"/>
      <c r="AG16" s="134"/>
    </row>
    <row r="17" spans="3:32">
      <c r="C17" s="356" t="s">
        <v>442</v>
      </c>
      <c r="I17" s="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5" t="s">
        <v>232</v>
      </c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76"/>
      <c r="AF17" s="138"/>
    </row>
    <row r="18" spans="3:32">
      <c r="C18" s="357"/>
      <c r="I18" s="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8" t="s">
        <v>233</v>
      </c>
      <c r="V18" s="137"/>
      <c r="W18" s="137"/>
      <c r="X18" s="137"/>
      <c r="Y18" s="137"/>
      <c r="Z18" s="137"/>
      <c r="AA18" s="137"/>
      <c r="AB18" s="137"/>
      <c r="AC18" s="137"/>
      <c r="AD18" s="137"/>
      <c r="AE18" s="76"/>
      <c r="AF18" s="76"/>
    </row>
    <row r="19" spans="3:32">
      <c r="C19" s="357"/>
      <c r="I19" s="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5" t="s">
        <v>279</v>
      </c>
      <c r="W19" s="139"/>
      <c r="X19" s="139"/>
      <c r="Y19" s="139"/>
      <c r="Z19" s="139"/>
      <c r="AA19" s="139"/>
      <c r="AB19" s="139"/>
      <c r="AC19" s="139"/>
      <c r="AD19" s="139"/>
      <c r="AE19" s="138"/>
    </row>
    <row r="20" spans="3:32">
      <c r="C20" s="357"/>
      <c r="I20" s="7"/>
      <c r="J20" s="137"/>
      <c r="K20" s="137"/>
      <c r="L20" s="76"/>
      <c r="M20" s="76"/>
      <c r="N20" s="137"/>
      <c r="O20" s="137"/>
      <c r="P20" s="137"/>
      <c r="Q20" s="137"/>
      <c r="R20" s="137"/>
      <c r="S20" s="137"/>
      <c r="T20" s="137"/>
      <c r="U20" s="137"/>
      <c r="V20" s="137"/>
      <c r="W20" s="135" t="s">
        <v>280</v>
      </c>
      <c r="X20" s="138"/>
      <c r="Y20" s="138"/>
      <c r="Z20" s="138"/>
      <c r="AA20" s="138"/>
      <c r="AB20" s="138"/>
      <c r="AC20" s="138"/>
      <c r="AD20" s="138"/>
      <c r="AE20" s="76"/>
    </row>
    <row r="21" spans="3:32">
      <c r="C21" s="357"/>
      <c r="I21" s="7"/>
      <c r="J21" s="76"/>
      <c r="K21" s="76"/>
      <c r="L21" s="1"/>
      <c r="M21" s="1"/>
      <c r="X21" s="138" t="s">
        <v>281</v>
      </c>
      <c r="Y21" s="139"/>
      <c r="Z21" s="139"/>
      <c r="AA21" s="139"/>
      <c r="AB21" s="139"/>
      <c r="AC21" s="139"/>
    </row>
    <row r="22" spans="3:32">
      <c r="C22" s="357"/>
      <c r="X22" s="137"/>
      <c r="Y22" s="139" t="s">
        <v>282</v>
      </c>
      <c r="Z22" s="139"/>
      <c r="AA22" s="139"/>
      <c r="AB22" s="139"/>
      <c r="AC22" s="139"/>
      <c r="AD22" s="139"/>
    </row>
    <row r="23" spans="3:32">
      <c r="C23" s="357"/>
      <c r="Y23" s="137"/>
      <c r="Z23" s="135" t="s">
        <v>360</v>
      </c>
      <c r="AA23" s="137"/>
      <c r="AB23" s="137"/>
      <c r="AC23" s="137"/>
      <c r="AD23" s="138"/>
    </row>
    <row r="24" spans="3:32">
      <c r="C24" s="357"/>
      <c r="AA24" s="138" t="s">
        <v>357</v>
      </c>
      <c r="AB24" s="138"/>
      <c r="AC24" s="138"/>
    </row>
    <row r="25" spans="3:32">
      <c r="C25" s="357"/>
      <c r="AB25" s="135" t="s">
        <v>358</v>
      </c>
      <c r="AC25" s="137"/>
    </row>
    <row r="26" spans="3:32">
      <c r="C26" s="357"/>
      <c r="AC26" s="138" t="s">
        <v>359</v>
      </c>
    </row>
    <row r="27" spans="3:32">
      <c r="C27" s="357"/>
    </row>
    <row r="28" spans="3:32">
      <c r="C28" s="357"/>
    </row>
    <row r="29" spans="3:32">
      <c r="C29" s="357"/>
    </row>
    <row r="30" spans="3:32">
      <c r="C30" s="357"/>
    </row>
    <row r="31" spans="3:32">
      <c r="C31" s="357"/>
    </row>
    <row r="32" spans="3:32">
      <c r="C32" s="357"/>
    </row>
    <row r="33" spans="3:3">
      <c r="C33" s="357"/>
    </row>
    <row r="34" spans="3:3">
      <c r="C34" s="357"/>
    </row>
    <row r="35" spans="3:3">
      <c r="C35" s="357"/>
    </row>
    <row r="36" spans="3:3">
      <c r="C36" s="357"/>
    </row>
    <row r="37" spans="3:3">
      <c r="C37" s="357"/>
    </row>
    <row r="38" spans="3:3">
      <c r="C38" s="357"/>
    </row>
    <row r="39" spans="3:3">
      <c r="C39" s="357"/>
    </row>
    <row r="40" spans="3:3">
      <c r="C40" s="357"/>
    </row>
    <row r="41" spans="3:3">
      <c r="C41" s="357"/>
    </row>
  </sheetData>
  <mergeCells count="7">
    <mergeCell ref="A5:G5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17"/>
  <sheetViews>
    <sheetView workbookViewId="0">
      <pane ySplit="2" topLeftCell="A3" activePane="bottomLeft" state="frozen"/>
      <selection pane="bottomLeft" activeCell="D10" sqref="D10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65.140625" style="78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6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6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6" bestFit="1" customWidth="1"/>
    <col min="63" max="64" width="8.85546875" style="2" bestFit="1" customWidth="1"/>
    <col min="65" max="16384" width="9.140625" style="2"/>
  </cols>
  <sheetData>
    <row r="1" spans="1:64" s="56" customFormat="1" ht="15.75" customHeight="1">
      <c r="A1" s="451" t="s">
        <v>31</v>
      </c>
      <c r="B1" s="452"/>
      <c r="C1" s="452"/>
      <c r="D1" s="452"/>
      <c r="E1" s="453"/>
      <c r="F1" s="464" t="s">
        <v>435</v>
      </c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6" t="s">
        <v>71</v>
      </c>
      <c r="V1" s="473" t="s">
        <v>160</v>
      </c>
      <c r="W1" s="451" t="s">
        <v>13</v>
      </c>
      <c r="X1" s="452"/>
      <c r="Y1" s="452"/>
      <c r="Z1" s="452"/>
      <c r="AA1" s="452"/>
      <c r="AB1" s="452"/>
      <c r="AC1" s="452"/>
      <c r="AD1" s="452"/>
      <c r="AE1" s="452"/>
      <c r="AF1" s="453"/>
      <c r="AG1" s="463" t="s">
        <v>14</v>
      </c>
      <c r="AH1" s="463"/>
      <c r="AI1" s="463"/>
      <c r="AJ1" s="463"/>
      <c r="AK1" s="463"/>
      <c r="AL1" s="463"/>
      <c r="AM1" s="463"/>
      <c r="AN1" s="463"/>
      <c r="AO1" s="463"/>
      <c r="AP1" s="451" t="s">
        <v>15</v>
      </c>
      <c r="AQ1" s="452"/>
      <c r="AR1" s="452"/>
      <c r="AS1" s="452"/>
      <c r="AT1" s="452"/>
      <c r="AU1" s="452"/>
      <c r="AV1" s="452"/>
      <c r="AW1" s="452"/>
      <c r="AX1" s="452"/>
      <c r="AY1" s="453"/>
      <c r="AZ1" s="454" t="s">
        <v>16</v>
      </c>
      <c r="BA1" s="454"/>
      <c r="BB1" s="454"/>
      <c r="BC1" s="454"/>
      <c r="BD1" s="454"/>
      <c r="BE1" s="454"/>
      <c r="BF1" s="454"/>
      <c r="BG1" s="454"/>
      <c r="BH1" s="455" t="s">
        <v>17</v>
      </c>
      <c r="BI1" s="456"/>
      <c r="BJ1" s="456"/>
      <c r="BK1" s="456"/>
      <c r="BL1" s="457"/>
    </row>
    <row r="2" spans="1:64" s="3" customFormat="1" ht="34.5" thickBot="1">
      <c r="A2" s="69" t="s">
        <v>19</v>
      </c>
      <c r="B2" s="69"/>
      <c r="C2" s="77" t="s">
        <v>0</v>
      </c>
      <c r="D2" s="57" t="s">
        <v>11</v>
      </c>
      <c r="E2" s="58" t="s">
        <v>12</v>
      </c>
      <c r="F2" s="47" t="s">
        <v>72</v>
      </c>
      <c r="G2" s="34" t="s">
        <v>73</v>
      </c>
      <c r="H2" s="34" t="s">
        <v>254</v>
      </c>
      <c r="I2" s="167" t="s">
        <v>255</v>
      </c>
      <c r="J2" s="34" t="s">
        <v>74</v>
      </c>
      <c r="K2" s="470" t="s">
        <v>29</v>
      </c>
      <c r="L2" s="471"/>
      <c r="M2" s="472"/>
      <c r="N2" s="34" t="s">
        <v>153</v>
      </c>
      <c r="O2" s="34" t="s">
        <v>154</v>
      </c>
      <c r="P2" s="34" t="s">
        <v>93</v>
      </c>
      <c r="Q2" s="34"/>
      <c r="R2" s="34" t="s">
        <v>159</v>
      </c>
      <c r="S2" s="81" t="s">
        <v>99</v>
      </c>
      <c r="T2" s="95" t="s">
        <v>98</v>
      </c>
      <c r="U2" s="467"/>
      <c r="V2" s="474"/>
      <c r="W2" s="47" t="s">
        <v>32</v>
      </c>
      <c r="X2" s="47" t="s">
        <v>19</v>
      </c>
      <c r="Y2" s="34" t="s">
        <v>20</v>
      </c>
      <c r="Z2" s="9" t="s">
        <v>21</v>
      </c>
      <c r="AA2" s="9" t="s">
        <v>22</v>
      </c>
      <c r="AB2" s="34" t="s">
        <v>23</v>
      </c>
      <c r="AC2" s="34" t="s">
        <v>24</v>
      </c>
      <c r="AD2" s="34" t="s">
        <v>25</v>
      </c>
      <c r="AE2" s="458" t="s">
        <v>29</v>
      </c>
      <c r="AF2" s="459"/>
      <c r="AG2" s="47" t="s">
        <v>28</v>
      </c>
      <c r="AH2" s="47" t="s">
        <v>19</v>
      </c>
      <c r="AI2" s="34" t="s">
        <v>20</v>
      </c>
      <c r="AJ2" s="9" t="s">
        <v>27</v>
      </c>
      <c r="AK2" s="9" t="s">
        <v>19</v>
      </c>
      <c r="AL2" s="61" t="s">
        <v>75</v>
      </c>
      <c r="AM2" s="61" t="s">
        <v>76</v>
      </c>
      <c r="AN2" s="468" t="s">
        <v>29</v>
      </c>
      <c r="AO2" s="469"/>
      <c r="AP2" s="47" t="s">
        <v>18</v>
      </c>
      <c r="AQ2" s="47" t="s">
        <v>19</v>
      </c>
      <c r="AR2" s="34" t="s">
        <v>20</v>
      </c>
      <c r="AS2" s="9" t="s">
        <v>21</v>
      </c>
      <c r="AT2" s="9" t="s">
        <v>22</v>
      </c>
      <c r="AU2" s="34" t="s">
        <v>23</v>
      </c>
      <c r="AV2" s="34" t="s">
        <v>24</v>
      </c>
      <c r="AW2" s="34" t="s">
        <v>25</v>
      </c>
      <c r="AX2" s="458" t="s">
        <v>29</v>
      </c>
      <c r="AY2" s="459"/>
      <c r="AZ2" s="47" t="s">
        <v>18</v>
      </c>
      <c r="BA2" s="34" t="s">
        <v>19</v>
      </c>
      <c r="BB2" s="34" t="s">
        <v>20</v>
      </c>
      <c r="BC2" s="34" t="s">
        <v>26</v>
      </c>
      <c r="BD2" s="9" t="s">
        <v>27</v>
      </c>
      <c r="BE2" s="9" t="s">
        <v>19</v>
      </c>
      <c r="BF2" s="34" t="s">
        <v>28</v>
      </c>
      <c r="BG2" s="35" t="s">
        <v>29</v>
      </c>
      <c r="BH2" s="48" t="s">
        <v>30</v>
      </c>
      <c r="BI2" s="48" t="s">
        <v>19</v>
      </c>
      <c r="BJ2" s="49" t="s">
        <v>18</v>
      </c>
      <c r="BK2" s="458" t="s">
        <v>29</v>
      </c>
      <c r="BL2" s="459"/>
    </row>
    <row r="3" spans="1:64" s="4" customFormat="1">
      <c r="A3" s="367" t="str">
        <f>'1-συμβολαια'!A3</f>
        <v>13ο</v>
      </c>
      <c r="B3" s="292">
        <f>'1-συμβολαια'!B3</f>
        <v>43525</v>
      </c>
      <c r="C3" s="237" t="str">
        <f>'1-συμβολαια'!C3</f>
        <v>γονική [1/2 αγροτεμάχιο ;;;??? Πρίνος -'';;;???'' 466μ2</v>
      </c>
      <c r="D3" s="180" t="str">
        <f>'4-πολλυπρ'!D3</f>
        <v>219-119 = μήτηρ</v>
      </c>
      <c r="E3" s="180" t="str">
        <f>'4-πολλυπρ'!I3</f>
        <v>219-119 = θυγατέρα</v>
      </c>
      <c r="F3" s="180">
        <v>2</v>
      </c>
      <c r="G3" s="226">
        <f t="shared" ref="G3:G4" si="0">F3*6</f>
        <v>12</v>
      </c>
      <c r="H3" s="226">
        <v>6</v>
      </c>
      <c r="I3" s="226">
        <v>30</v>
      </c>
      <c r="J3" s="226">
        <f t="shared" ref="J3:J4" si="1">G3+H3+I3</f>
        <v>48</v>
      </c>
      <c r="K3" s="258" t="s">
        <v>446</v>
      </c>
      <c r="L3" s="240" t="s">
        <v>447</v>
      </c>
      <c r="M3" s="240" t="s">
        <v>448</v>
      </c>
      <c r="N3" s="226">
        <v>20</v>
      </c>
      <c r="O3" s="226">
        <v>20</v>
      </c>
      <c r="P3" s="226">
        <v>1.5</v>
      </c>
      <c r="Q3" s="226"/>
      <c r="R3" s="226">
        <f t="shared" ref="R3:R4" si="2">N3+O3</f>
        <v>40</v>
      </c>
      <c r="S3" s="180"/>
      <c r="T3" s="180"/>
      <c r="U3" s="180"/>
      <c r="V3" s="180"/>
      <c r="W3" s="234"/>
      <c r="X3" s="64"/>
      <c r="Y3" s="238" t="s">
        <v>314</v>
      </c>
      <c r="Z3" s="64"/>
      <c r="AA3" s="238" t="s">
        <v>9</v>
      </c>
      <c r="AB3" s="239"/>
      <c r="AC3" s="64"/>
      <c r="AD3" s="64"/>
      <c r="AE3" s="64"/>
      <c r="AF3" s="64"/>
      <c r="AG3" s="234"/>
      <c r="AH3" s="64"/>
      <c r="AI3" s="64"/>
      <c r="AJ3" s="64"/>
      <c r="AK3" s="64"/>
      <c r="AL3" s="185"/>
      <c r="AM3" s="185"/>
      <c r="AN3" s="185"/>
      <c r="AO3" s="64"/>
      <c r="AP3" s="64"/>
      <c r="AQ3" s="64"/>
      <c r="AR3" s="238" t="s">
        <v>314</v>
      </c>
      <c r="AS3" s="64"/>
      <c r="AT3" s="238" t="s">
        <v>9</v>
      </c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234"/>
      <c r="BK3" s="64"/>
      <c r="BL3" s="64"/>
    </row>
    <row r="4" spans="1:64" s="4" customFormat="1">
      <c r="A4" s="367" t="str">
        <f>'1-συμβολαια'!A4</f>
        <v>14ο</v>
      </c>
      <c r="B4" s="292">
        <f>'1-συμβολαια'!B4</f>
        <v>43745</v>
      </c>
      <c r="C4" s="363" t="str">
        <f>'1-συμβολαια'!C4</f>
        <v>αγορπαωλησία [αγροτεμάχιο ;;;??? Πρίνος -'';;;???'' 2.000μ2 τίμημα = 10.000 Δ.Ο.Υ. =</v>
      </c>
      <c r="D4" s="180" t="str">
        <f>'4-πολλυπρ'!D4</f>
        <v>;;;???</v>
      </c>
      <c r="E4" s="180" t="str">
        <f>'4-πολλυπρ'!I4</f>
        <v>219-119 = υιός</v>
      </c>
      <c r="F4" s="180">
        <v>2</v>
      </c>
      <c r="G4" s="226">
        <f t="shared" si="0"/>
        <v>12</v>
      </c>
      <c r="H4" s="226">
        <v>6</v>
      </c>
      <c r="I4" s="226">
        <v>30</v>
      </c>
      <c r="J4" s="226">
        <f t="shared" si="1"/>
        <v>48</v>
      </c>
      <c r="K4" s="258" t="s">
        <v>446</v>
      </c>
      <c r="L4" s="240" t="s">
        <v>447</v>
      </c>
      <c r="M4" s="240" t="s">
        <v>448</v>
      </c>
      <c r="N4" s="226">
        <v>20</v>
      </c>
      <c r="O4" s="226">
        <v>20</v>
      </c>
      <c r="P4" s="226">
        <v>1.5</v>
      </c>
      <c r="Q4" s="226"/>
      <c r="R4" s="226">
        <f t="shared" si="2"/>
        <v>40</v>
      </c>
      <c r="S4" s="180"/>
      <c r="T4" s="180"/>
      <c r="U4" s="180"/>
      <c r="V4" s="180"/>
      <c r="W4" s="234"/>
      <c r="X4" s="64"/>
      <c r="Y4" s="238" t="s">
        <v>314</v>
      </c>
      <c r="Z4" s="64"/>
      <c r="AA4" s="238" t="s">
        <v>9</v>
      </c>
      <c r="AB4" s="239"/>
      <c r="AC4" s="64"/>
      <c r="AD4" s="64"/>
      <c r="AE4" s="64"/>
      <c r="AF4" s="64"/>
      <c r="AG4" s="234"/>
      <c r="AH4" s="64"/>
      <c r="AI4" s="64"/>
      <c r="AJ4" s="64"/>
      <c r="AK4" s="64"/>
      <c r="AL4" s="185"/>
      <c r="AM4" s="185"/>
      <c r="AN4" s="185"/>
      <c r="AO4" s="64"/>
      <c r="AP4" s="64"/>
      <c r="AQ4" s="64"/>
      <c r="AR4" s="238" t="s">
        <v>314</v>
      </c>
      <c r="AS4" s="64"/>
      <c r="AT4" s="238" t="s">
        <v>9</v>
      </c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234"/>
      <c r="BK4" s="64"/>
      <c r="BL4" s="64"/>
    </row>
    <row r="5" spans="1:64">
      <c r="A5" s="460" t="s">
        <v>35</v>
      </c>
      <c r="B5" s="461"/>
      <c r="C5" s="461"/>
      <c r="D5" s="461"/>
      <c r="E5" s="462"/>
      <c r="F5" s="325">
        <f>SUM(F3:F4)</f>
        <v>4</v>
      </c>
      <c r="G5" s="325">
        <f>SUM(G3:G4)</f>
        <v>24</v>
      </c>
      <c r="H5" s="325">
        <f>SUM(H3:H4)</f>
        <v>12</v>
      </c>
      <c r="I5" s="326">
        <f>SUM(I3:I4)</f>
        <v>60</v>
      </c>
      <c r="J5" s="325">
        <f>SUM(J3:J4)</f>
        <v>96</v>
      </c>
      <c r="K5" s="325"/>
      <c r="L5" s="325"/>
      <c r="M5" s="325"/>
      <c r="N5" s="325">
        <f t="shared" ref="N5:U5" si="3">SUM(N3:N4)</f>
        <v>40</v>
      </c>
      <c r="O5" s="325">
        <f t="shared" si="3"/>
        <v>40</v>
      </c>
      <c r="P5" s="325">
        <f t="shared" si="3"/>
        <v>3</v>
      </c>
      <c r="Q5" s="325">
        <f t="shared" si="3"/>
        <v>0</v>
      </c>
      <c r="R5" s="325">
        <f t="shared" si="3"/>
        <v>80</v>
      </c>
      <c r="S5" s="325">
        <f t="shared" si="3"/>
        <v>0</v>
      </c>
      <c r="T5" s="59">
        <f t="shared" si="3"/>
        <v>0</v>
      </c>
      <c r="U5" s="59">
        <f t="shared" si="3"/>
        <v>0</v>
      </c>
      <c r="V5" s="59"/>
      <c r="W5" s="112"/>
      <c r="X5" s="59">
        <f>SUM(X3:X4)</f>
        <v>0</v>
      </c>
      <c r="Y5" s="59"/>
      <c r="Z5" s="59">
        <f>SUM(Z3:Z4)</f>
        <v>0</v>
      </c>
      <c r="AA5" s="59"/>
      <c r="AB5" s="59">
        <f t="shared" ref="AB5:AM5" si="4">SUM(AB3:AB4)</f>
        <v>0</v>
      </c>
      <c r="AC5" s="59">
        <f t="shared" si="4"/>
        <v>0</v>
      </c>
      <c r="AD5" s="59">
        <f t="shared" si="4"/>
        <v>0</v>
      </c>
      <c r="AE5" s="59">
        <f t="shared" si="4"/>
        <v>0</v>
      </c>
      <c r="AF5" s="59">
        <f t="shared" si="4"/>
        <v>0</v>
      </c>
      <c r="AG5" s="112">
        <f t="shared" si="4"/>
        <v>0</v>
      </c>
      <c r="AH5" s="59">
        <f t="shared" si="4"/>
        <v>0</v>
      </c>
      <c r="AI5" s="59">
        <f t="shared" si="4"/>
        <v>0</v>
      </c>
      <c r="AJ5" s="59">
        <f t="shared" si="4"/>
        <v>0</v>
      </c>
      <c r="AK5" s="59">
        <f t="shared" si="4"/>
        <v>0</v>
      </c>
      <c r="AL5" s="62">
        <f t="shared" si="4"/>
        <v>0</v>
      </c>
      <c r="AM5" s="62">
        <f t="shared" si="4"/>
        <v>0</v>
      </c>
      <c r="AN5" s="62"/>
      <c r="AO5" s="59">
        <f>SUM(AO3:AO4)</f>
        <v>0</v>
      </c>
      <c r="AP5" s="59">
        <f>SUM(AP3:AP4)</f>
        <v>0</v>
      </c>
      <c r="AQ5" s="59">
        <f>SUM(AQ3:AQ4)</f>
        <v>0</v>
      </c>
      <c r="AR5" s="59"/>
      <c r="AS5" s="59">
        <f t="shared" ref="AS5:BL5" si="5">SUM(AS3:AS4)</f>
        <v>0</v>
      </c>
      <c r="AT5" s="59">
        <f t="shared" si="5"/>
        <v>0</v>
      </c>
      <c r="AU5" s="59">
        <f t="shared" si="5"/>
        <v>0</v>
      </c>
      <c r="AV5" s="59">
        <f t="shared" si="5"/>
        <v>0</v>
      </c>
      <c r="AW5" s="59">
        <f t="shared" si="5"/>
        <v>0</v>
      </c>
      <c r="AX5" s="59">
        <f t="shared" si="5"/>
        <v>0</v>
      </c>
      <c r="AY5" s="59">
        <f t="shared" si="5"/>
        <v>0</v>
      </c>
      <c r="AZ5" s="59">
        <f t="shared" si="5"/>
        <v>0</v>
      </c>
      <c r="BA5" s="59">
        <f t="shared" si="5"/>
        <v>0</v>
      </c>
      <c r="BB5" s="59">
        <f t="shared" si="5"/>
        <v>0</v>
      </c>
      <c r="BC5" s="59">
        <f t="shared" si="5"/>
        <v>0</v>
      </c>
      <c r="BD5" s="59">
        <f t="shared" si="5"/>
        <v>0</v>
      </c>
      <c r="BE5" s="59">
        <f t="shared" si="5"/>
        <v>0</v>
      </c>
      <c r="BF5" s="59">
        <f t="shared" si="5"/>
        <v>0</v>
      </c>
      <c r="BG5" s="59">
        <f t="shared" si="5"/>
        <v>0</v>
      </c>
      <c r="BH5" s="59">
        <f t="shared" si="5"/>
        <v>0</v>
      </c>
      <c r="BI5" s="59">
        <f t="shared" si="5"/>
        <v>0</v>
      </c>
      <c r="BJ5" s="59">
        <f t="shared" si="5"/>
        <v>0</v>
      </c>
      <c r="BK5" s="59">
        <f t="shared" si="5"/>
        <v>0</v>
      </c>
      <c r="BL5" s="59">
        <f t="shared" si="5"/>
        <v>0</v>
      </c>
    </row>
    <row r="6" spans="1:64">
      <c r="N6" s="114" t="s">
        <v>384</v>
      </c>
    </row>
    <row r="7" spans="1:64">
      <c r="G7" s="1">
        <v>6</v>
      </c>
      <c r="H7" s="114"/>
      <c r="I7" s="114"/>
      <c r="J7" s="211" t="s">
        <v>101</v>
      </c>
      <c r="K7" s="114"/>
      <c r="L7" s="114"/>
      <c r="M7" s="114"/>
      <c r="N7" s="114"/>
      <c r="O7" s="114" t="s">
        <v>384</v>
      </c>
      <c r="P7" s="97"/>
      <c r="Q7" s="97"/>
      <c r="V7" s="155" t="s">
        <v>160</v>
      </c>
      <c r="AC7" s="1"/>
      <c r="AE7" s="97" t="s">
        <v>102</v>
      </c>
      <c r="AL7" s="163" t="s">
        <v>103</v>
      </c>
    </row>
    <row r="8" spans="1:64">
      <c r="C8" s="2"/>
      <c r="G8" s="2"/>
      <c r="H8" s="2"/>
      <c r="I8" s="2"/>
      <c r="J8" s="2"/>
      <c r="K8" s="129" t="s">
        <v>155</v>
      </c>
      <c r="L8" s="99"/>
      <c r="M8" s="99"/>
      <c r="O8" s="114"/>
      <c r="P8" s="2"/>
      <c r="Q8" s="2"/>
      <c r="R8" s="2"/>
      <c r="S8" s="129" t="s">
        <v>161</v>
      </c>
      <c r="V8" s="8"/>
    </row>
    <row r="9" spans="1:64">
      <c r="C9" s="319"/>
      <c r="F9" s="98"/>
      <c r="G9" s="2"/>
      <c r="H9" s="2"/>
      <c r="I9" s="2"/>
      <c r="J9" s="2"/>
      <c r="K9" s="99" t="s">
        <v>156</v>
      </c>
      <c r="L9" s="99"/>
      <c r="M9" s="99"/>
      <c r="O9" s="2"/>
      <c r="P9" s="2"/>
      <c r="Q9" s="2"/>
      <c r="R9" s="2"/>
      <c r="T9" s="99" t="s">
        <v>162</v>
      </c>
      <c r="V9" s="8"/>
    </row>
    <row r="10" spans="1:64">
      <c r="C10" s="319"/>
      <c r="D10" s="7" t="s">
        <v>456</v>
      </c>
      <c r="I10" s="2"/>
      <c r="K10" s="99"/>
      <c r="L10" s="129" t="s">
        <v>157</v>
      </c>
      <c r="M10" s="99"/>
      <c r="P10" s="127" t="s">
        <v>371</v>
      </c>
      <c r="Q10" s="3"/>
      <c r="V10" s="8"/>
    </row>
    <row r="11" spans="1:64">
      <c r="D11" s="356" t="s">
        <v>441</v>
      </c>
      <c r="I11" s="2"/>
      <c r="L11" s="99" t="s">
        <v>158</v>
      </c>
      <c r="M11" s="99"/>
      <c r="V11" s="8"/>
    </row>
    <row r="12" spans="1:64">
      <c r="D12" s="356" t="s">
        <v>442</v>
      </c>
      <c r="I12" s="2"/>
      <c r="M12" s="129" t="s">
        <v>263</v>
      </c>
      <c r="V12" s="8"/>
    </row>
    <row r="13" spans="1:64">
      <c r="D13" s="357"/>
      <c r="M13" s="99" t="s">
        <v>264</v>
      </c>
      <c r="V13" s="8"/>
    </row>
    <row r="14" spans="1:64">
      <c r="D14" s="357"/>
      <c r="M14" s="99"/>
      <c r="V14" s="8"/>
    </row>
    <row r="15" spans="1:64">
      <c r="D15" s="7" t="s">
        <v>455</v>
      </c>
    </row>
    <row r="16" spans="1:64">
      <c r="D16" s="356" t="s">
        <v>441</v>
      </c>
    </row>
    <row r="17" spans="4:4">
      <c r="D17" s="356" t="s">
        <v>442</v>
      </c>
    </row>
  </sheetData>
  <mergeCells count="15">
    <mergeCell ref="A5:E5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8"/>
  <sheetViews>
    <sheetView workbookViewId="0">
      <pane ySplit="2" topLeftCell="A3" activePane="bottomLeft" state="frozen"/>
      <selection pane="bottomLeft" activeCell="C11" sqref="C11"/>
    </sheetView>
  </sheetViews>
  <sheetFormatPr defaultRowHeight="11.25"/>
  <cols>
    <col min="1" max="1" width="7.42578125" style="7" bestFit="1" customWidth="1"/>
    <col min="2" max="2" width="65.140625" style="78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2" customWidth="1"/>
    <col min="25" max="25" width="13.42578125" style="72" customWidth="1"/>
    <col min="26" max="26" width="11.42578125" style="72" bestFit="1" customWidth="1"/>
    <col min="27" max="27" width="13" style="72" customWidth="1"/>
    <col min="28" max="16384" width="9.140625" style="2"/>
  </cols>
  <sheetData>
    <row r="1" spans="1:27" s="3" customFormat="1" ht="15.75" customHeight="1">
      <c r="A1" s="480" t="s">
        <v>31</v>
      </c>
      <c r="B1" s="481"/>
      <c r="C1" s="481"/>
      <c r="D1" s="482"/>
      <c r="E1" s="483" t="s">
        <v>165</v>
      </c>
      <c r="F1" s="484"/>
      <c r="G1" s="484"/>
      <c r="H1" s="484"/>
      <c r="I1" s="475" t="s">
        <v>159</v>
      </c>
      <c r="J1" s="475"/>
      <c r="K1" s="475"/>
      <c r="L1" s="475"/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6" t="s">
        <v>29</v>
      </c>
      <c r="Y1" s="477"/>
      <c r="Z1" s="477"/>
      <c r="AA1" s="477"/>
    </row>
    <row r="2" spans="1:27" s="3" customFormat="1" ht="23.25" thickBot="1">
      <c r="A2" s="9" t="s">
        <v>19</v>
      </c>
      <c r="B2" s="124" t="s">
        <v>0</v>
      </c>
      <c r="C2" s="47" t="s">
        <v>11</v>
      </c>
      <c r="D2" s="125" t="s">
        <v>12</v>
      </c>
      <c r="E2" s="34" t="s">
        <v>390</v>
      </c>
      <c r="F2" s="485" t="s">
        <v>29</v>
      </c>
      <c r="G2" s="486"/>
      <c r="H2" s="487"/>
      <c r="I2" s="34" t="s">
        <v>89</v>
      </c>
      <c r="J2" s="47" t="s">
        <v>90</v>
      </c>
      <c r="K2" s="47"/>
      <c r="L2" s="47" t="s">
        <v>234</v>
      </c>
      <c r="M2" s="47" t="s">
        <v>235</v>
      </c>
      <c r="N2" s="47" t="s">
        <v>236</v>
      </c>
      <c r="O2" s="47" t="s">
        <v>409</v>
      </c>
      <c r="P2" s="47" t="s">
        <v>36</v>
      </c>
      <c r="Q2" s="47" t="s">
        <v>410</v>
      </c>
      <c r="R2" s="47"/>
      <c r="S2" s="47" t="s">
        <v>411</v>
      </c>
      <c r="T2" s="47" t="s">
        <v>412</v>
      </c>
      <c r="U2" s="47"/>
      <c r="V2" s="47" t="s">
        <v>166</v>
      </c>
      <c r="W2" s="47" t="s">
        <v>47</v>
      </c>
      <c r="X2" s="478"/>
      <c r="Y2" s="479"/>
      <c r="Z2" s="479"/>
      <c r="AA2" s="479"/>
    </row>
    <row r="3" spans="1:27" s="4" customFormat="1">
      <c r="A3" s="367" t="str">
        <f>'1-συμβολαια'!A3</f>
        <v>13ο</v>
      </c>
      <c r="B3" s="237" t="str">
        <f>'1-συμβολαια'!C3</f>
        <v>γονική [1/2 αγροτεμάχιο ;;;??? Πρίνος -'';;;???'' 466μ2</v>
      </c>
      <c r="C3" s="180" t="str">
        <f>'4-πολλυπρ'!D3</f>
        <v>219-119 = μήτηρ</v>
      </c>
      <c r="D3" s="180" t="str">
        <f>'4-πολλυπρ'!I3</f>
        <v>219-119 = θυγατέρα</v>
      </c>
      <c r="E3" s="226">
        <v>20</v>
      </c>
      <c r="F3" s="240" t="s">
        <v>449</v>
      </c>
      <c r="G3" s="240" t="s">
        <v>450</v>
      </c>
      <c r="H3" s="226"/>
      <c r="I3" s="226">
        <v>25</v>
      </c>
      <c r="J3" s="226">
        <v>25</v>
      </c>
      <c r="K3" s="226"/>
      <c r="L3" s="226">
        <v>50</v>
      </c>
      <c r="M3" s="226"/>
      <c r="N3" s="226"/>
      <c r="O3" s="226"/>
      <c r="P3" s="226"/>
      <c r="Q3" s="226"/>
      <c r="R3" s="226"/>
      <c r="S3" s="226">
        <v>10</v>
      </c>
      <c r="T3" s="219">
        <f>14*5</f>
        <v>70</v>
      </c>
      <c r="U3" s="226"/>
      <c r="V3" s="226">
        <v>300</v>
      </c>
      <c r="W3" s="226">
        <f t="shared" ref="W3:W4" si="0">SUM(I3:V3)</f>
        <v>480</v>
      </c>
      <c r="X3" s="227"/>
      <c r="Y3" s="227"/>
      <c r="Z3" s="241"/>
      <c r="AA3" s="183"/>
    </row>
    <row r="4" spans="1:27" s="4" customFormat="1">
      <c r="A4" s="367" t="str">
        <f>'1-συμβολαια'!A4</f>
        <v>14ο</v>
      </c>
      <c r="B4" s="363" t="str">
        <f>'1-συμβολαια'!C4</f>
        <v>αγορπαωλησία [αγροτεμάχιο ;;;??? Πρίνος -'';;;???'' 2.000μ2 τίμημα = 10.000 Δ.Ο.Υ. =</v>
      </c>
      <c r="C4" s="180" t="str">
        <f>'4-πολλυπρ'!D4</f>
        <v>;;;???</v>
      </c>
      <c r="D4" s="180" t="str">
        <f>'4-πολλυπρ'!I4</f>
        <v>219-119 = υιός</v>
      </c>
      <c r="E4" s="219">
        <v>20</v>
      </c>
      <c r="F4" s="312" t="s">
        <v>449</v>
      </c>
      <c r="G4" s="312" t="s">
        <v>450</v>
      </c>
      <c r="H4" s="219"/>
      <c r="I4" s="219">
        <v>25</v>
      </c>
      <c r="J4" s="219">
        <v>25</v>
      </c>
      <c r="K4" s="219"/>
      <c r="L4" s="219">
        <v>50</v>
      </c>
      <c r="M4" s="219"/>
      <c r="N4" s="219"/>
      <c r="O4" s="219"/>
      <c r="P4" s="219"/>
      <c r="Q4" s="219"/>
      <c r="R4" s="219"/>
      <c r="S4" s="219">
        <v>10</v>
      </c>
      <c r="T4" s="219">
        <f>14*5</f>
        <v>70</v>
      </c>
      <c r="U4" s="219"/>
      <c r="V4" s="219">
        <v>300</v>
      </c>
      <c r="W4" s="219">
        <f t="shared" si="0"/>
        <v>480</v>
      </c>
      <c r="X4" s="227"/>
      <c r="Y4" s="227"/>
      <c r="Z4" s="241"/>
      <c r="AA4" s="183"/>
    </row>
    <row r="5" spans="1:27">
      <c r="A5" s="460" t="s">
        <v>35</v>
      </c>
      <c r="B5" s="461"/>
      <c r="C5" s="461"/>
      <c r="D5" s="462"/>
      <c r="E5" s="325">
        <f>SUM(E3:E4)</f>
        <v>40</v>
      </c>
      <c r="F5" s="325"/>
      <c r="G5" s="325"/>
      <c r="H5" s="325"/>
      <c r="I5" s="325">
        <f t="shared" ref="I5:X5" si="1">SUM(I3:I4)</f>
        <v>50</v>
      </c>
      <c r="J5" s="325">
        <f t="shared" si="1"/>
        <v>50</v>
      </c>
      <c r="K5" s="325"/>
      <c r="L5" s="325">
        <f t="shared" si="1"/>
        <v>100</v>
      </c>
      <c r="M5" s="325">
        <f t="shared" si="1"/>
        <v>0</v>
      </c>
      <c r="N5" s="325">
        <f t="shared" si="1"/>
        <v>0</v>
      </c>
      <c r="O5" s="325">
        <f t="shared" si="1"/>
        <v>0</v>
      </c>
      <c r="P5" s="325">
        <f t="shared" si="1"/>
        <v>0</v>
      </c>
      <c r="Q5" s="325">
        <f t="shared" si="1"/>
        <v>0</v>
      </c>
      <c r="R5" s="325">
        <f t="shared" si="1"/>
        <v>0</v>
      </c>
      <c r="S5" s="325">
        <f t="shared" si="1"/>
        <v>20</v>
      </c>
      <c r="T5" s="325">
        <f t="shared" si="1"/>
        <v>140</v>
      </c>
      <c r="U5" s="325">
        <f t="shared" si="1"/>
        <v>0</v>
      </c>
      <c r="V5" s="325">
        <f t="shared" si="1"/>
        <v>600</v>
      </c>
      <c r="W5" s="325">
        <f t="shared" si="1"/>
        <v>960</v>
      </c>
      <c r="X5" s="327">
        <f t="shared" si="1"/>
        <v>0</v>
      </c>
      <c r="Y5" s="117"/>
      <c r="Z5" s="2"/>
      <c r="AA5" s="2"/>
    </row>
    <row r="7" spans="1:27" ht="15.75" customHeight="1">
      <c r="E7" s="1">
        <v>10</v>
      </c>
      <c r="I7" s="114" t="s">
        <v>384</v>
      </c>
      <c r="J7" s="114" t="s">
        <v>384</v>
      </c>
      <c r="L7" s="114" t="s">
        <v>403</v>
      </c>
      <c r="Y7" s="126"/>
      <c r="Z7" s="76"/>
      <c r="AA7" s="126"/>
    </row>
    <row r="8" spans="1:27">
      <c r="F8" s="129" t="s">
        <v>163</v>
      </c>
      <c r="G8" s="99"/>
      <c r="H8" s="72"/>
      <c r="L8" s="141" t="s">
        <v>203</v>
      </c>
      <c r="Y8" s="1"/>
    </row>
    <row r="9" spans="1:27">
      <c r="F9" s="72"/>
      <c r="G9" s="99" t="s">
        <v>164</v>
      </c>
      <c r="M9" s="140" t="s">
        <v>204</v>
      </c>
      <c r="V9" s="129" t="s">
        <v>131</v>
      </c>
      <c r="X9" s="1"/>
      <c r="Y9" s="1"/>
    </row>
    <row r="10" spans="1:27" ht="12.75">
      <c r="N10" s="293" t="s">
        <v>205</v>
      </c>
      <c r="O10" s="294"/>
      <c r="P10" s="294"/>
      <c r="Q10" s="294"/>
      <c r="R10" s="294"/>
      <c r="S10" s="294"/>
      <c r="T10" s="294"/>
      <c r="X10" s="1"/>
      <c r="Y10" s="1"/>
    </row>
    <row r="11" spans="1:27" ht="12.75">
      <c r="C11" s="7" t="s">
        <v>456</v>
      </c>
      <c r="N11" s="294"/>
      <c r="O11" s="295" t="s">
        <v>404</v>
      </c>
      <c r="P11" s="294"/>
      <c r="Q11" s="294"/>
      <c r="R11" s="294"/>
      <c r="S11" s="294"/>
      <c r="T11" s="294"/>
      <c r="X11" s="1"/>
      <c r="Y11" s="1"/>
    </row>
    <row r="12" spans="1:27" ht="12.75">
      <c r="C12" s="356" t="s">
        <v>441</v>
      </c>
      <c r="N12" s="294"/>
      <c r="O12" s="294"/>
      <c r="P12" s="295" t="s">
        <v>405</v>
      </c>
      <c r="Q12" s="294"/>
      <c r="R12" s="294"/>
      <c r="S12" s="294"/>
      <c r="T12" s="294"/>
    </row>
    <row r="13" spans="1:27" ht="12.75">
      <c r="C13" s="356" t="s">
        <v>442</v>
      </c>
      <c r="N13" s="294"/>
      <c r="O13" s="294"/>
      <c r="P13" s="294"/>
      <c r="Q13" s="295" t="s">
        <v>406</v>
      </c>
      <c r="R13" s="294"/>
      <c r="S13" s="294"/>
      <c r="T13" s="294"/>
    </row>
    <row r="14" spans="1:27" ht="12.75">
      <c r="C14" s="357"/>
      <c r="N14" s="294"/>
      <c r="O14" s="294"/>
      <c r="P14" s="294"/>
      <c r="Q14" s="294"/>
      <c r="R14" s="294"/>
      <c r="S14" s="294" t="s">
        <v>407</v>
      </c>
      <c r="T14" s="294"/>
    </row>
    <row r="15" spans="1:27" ht="12.75">
      <c r="C15" s="357"/>
      <c r="N15" s="294"/>
      <c r="O15" s="294"/>
      <c r="P15" s="294"/>
      <c r="Q15" s="294"/>
      <c r="R15" s="294"/>
      <c r="S15" s="294"/>
      <c r="T15" s="294" t="s">
        <v>408</v>
      </c>
    </row>
    <row r="16" spans="1:27">
      <c r="C16" s="7" t="s">
        <v>455</v>
      </c>
    </row>
    <row r="17" spans="3:3">
      <c r="C17" s="356" t="s">
        <v>441</v>
      </c>
    </row>
    <row r="18" spans="3:3">
      <c r="C18" s="356" t="s">
        <v>442</v>
      </c>
    </row>
  </sheetData>
  <mergeCells count="6">
    <mergeCell ref="I1:W1"/>
    <mergeCell ref="X1:AA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1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89" bestFit="1" customWidth="1"/>
    <col min="2" max="2" width="93.5703125" style="90" bestFit="1" customWidth="1"/>
    <col min="3" max="3" width="13.5703125" style="91" bestFit="1" customWidth="1"/>
    <col min="4" max="4" width="11.5703125" style="91" bestFit="1" customWidth="1"/>
    <col min="5" max="5" width="13.5703125" style="91" bestFit="1" customWidth="1"/>
    <col min="6" max="6" width="13.5703125" style="91" customWidth="1"/>
    <col min="7" max="7" width="7.85546875" style="88" customWidth="1"/>
    <col min="8" max="8" width="10" style="88" customWidth="1"/>
    <col min="9" max="9" width="12.42578125" style="88" customWidth="1"/>
    <col min="10" max="10" width="30.85546875" style="88" customWidth="1"/>
    <col min="11" max="208" width="9.140625" style="84"/>
    <col min="209" max="209" width="9" style="84" bestFit="1" customWidth="1"/>
    <col min="210" max="210" width="9.85546875" style="84" bestFit="1" customWidth="1"/>
    <col min="211" max="211" width="9.140625" style="84" bestFit="1" customWidth="1"/>
    <col min="212" max="212" width="16" style="84" bestFit="1" customWidth="1"/>
    <col min="213" max="213" width="9" style="84" bestFit="1" customWidth="1"/>
    <col min="214" max="214" width="7.85546875" style="84" bestFit="1" customWidth="1"/>
    <col min="215" max="215" width="11.7109375" style="84" bestFit="1" customWidth="1"/>
    <col min="216" max="216" width="14.28515625" style="84" customWidth="1"/>
    <col min="217" max="217" width="11.7109375" style="84" bestFit="1" customWidth="1"/>
    <col min="218" max="218" width="14.140625" style="84" bestFit="1" customWidth="1"/>
    <col min="219" max="219" width="16.7109375" style="84" customWidth="1"/>
    <col min="220" max="220" width="16.5703125" style="84" customWidth="1"/>
    <col min="221" max="222" width="7.85546875" style="84" bestFit="1" customWidth="1"/>
    <col min="223" max="223" width="8" style="84" bestFit="1" customWidth="1"/>
    <col min="224" max="225" width="7.85546875" style="84" bestFit="1" customWidth="1"/>
    <col min="226" max="226" width="9.7109375" style="84" customWidth="1"/>
    <col min="227" max="227" width="12.85546875" style="84" customWidth="1"/>
    <col min="228" max="464" width="9.140625" style="84"/>
    <col min="465" max="465" width="9" style="84" bestFit="1" customWidth="1"/>
    <col min="466" max="466" width="9.85546875" style="84" bestFit="1" customWidth="1"/>
    <col min="467" max="467" width="9.140625" style="84" bestFit="1" customWidth="1"/>
    <col min="468" max="468" width="16" style="84" bestFit="1" customWidth="1"/>
    <col min="469" max="469" width="9" style="84" bestFit="1" customWidth="1"/>
    <col min="470" max="470" width="7.85546875" style="84" bestFit="1" customWidth="1"/>
    <col min="471" max="471" width="11.7109375" style="84" bestFit="1" customWidth="1"/>
    <col min="472" max="472" width="14.28515625" style="84" customWidth="1"/>
    <col min="473" max="473" width="11.7109375" style="84" bestFit="1" customWidth="1"/>
    <col min="474" max="474" width="14.140625" style="84" bestFit="1" customWidth="1"/>
    <col min="475" max="475" width="16.7109375" style="84" customWidth="1"/>
    <col min="476" max="476" width="16.5703125" style="84" customWidth="1"/>
    <col min="477" max="478" width="7.85546875" style="84" bestFit="1" customWidth="1"/>
    <col min="479" max="479" width="8" style="84" bestFit="1" customWidth="1"/>
    <col min="480" max="481" width="7.85546875" style="84" bestFit="1" customWidth="1"/>
    <col min="482" max="482" width="9.7109375" style="84" customWidth="1"/>
    <col min="483" max="483" width="12.85546875" style="84" customWidth="1"/>
    <col min="484" max="720" width="9.140625" style="84"/>
    <col min="721" max="721" width="9" style="84" bestFit="1" customWidth="1"/>
    <col min="722" max="722" width="9.85546875" style="84" bestFit="1" customWidth="1"/>
    <col min="723" max="723" width="9.140625" style="84" bestFit="1" customWidth="1"/>
    <col min="724" max="724" width="16" style="84" bestFit="1" customWidth="1"/>
    <col min="725" max="725" width="9" style="84" bestFit="1" customWidth="1"/>
    <col min="726" max="726" width="7.85546875" style="84" bestFit="1" customWidth="1"/>
    <col min="727" max="727" width="11.7109375" style="84" bestFit="1" customWidth="1"/>
    <col min="728" max="728" width="14.28515625" style="84" customWidth="1"/>
    <col min="729" max="729" width="11.7109375" style="84" bestFit="1" customWidth="1"/>
    <col min="730" max="730" width="14.140625" style="84" bestFit="1" customWidth="1"/>
    <col min="731" max="731" width="16.7109375" style="84" customWidth="1"/>
    <col min="732" max="732" width="16.5703125" style="84" customWidth="1"/>
    <col min="733" max="734" width="7.85546875" style="84" bestFit="1" customWidth="1"/>
    <col min="735" max="735" width="8" style="84" bestFit="1" customWidth="1"/>
    <col min="736" max="737" width="7.85546875" style="84" bestFit="1" customWidth="1"/>
    <col min="738" max="738" width="9.7109375" style="84" customWidth="1"/>
    <col min="739" max="739" width="12.85546875" style="84" customWidth="1"/>
    <col min="740" max="976" width="9.140625" style="84"/>
    <col min="977" max="977" width="9" style="84" bestFit="1" customWidth="1"/>
    <col min="978" max="978" width="9.85546875" style="84" bestFit="1" customWidth="1"/>
    <col min="979" max="979" width="9.140625" style="84" bestFit="1" customWidth="1"/>
    <col min="980" max="980" width="16" style="84" bestFit="1" customWidth="1"/>
    <col min="981" max="981" width="9" style="84" bestFit="1" customWidth="1"/>
    <col min="982" max="982" width="7.85546875" style="84" bestFit="1" customWidth="1"/>
    <col min="983" max="983" width="11.7109375" style="84" bestFit="1" customWidth="1"/>
    <col min="984" max="984" width="14.28515625" style="84" customWidth="1"/>
    <col min="985" max="985" width="11.7109375" style="84" bestFit="1" customWidth="1"/>
    <col min="986" max="986" width="14.140625" style="84" bestFit="1" customWidth="1"/>
    <col min="987" max="987" width="16.7109375" style="84" customWidth="1"/>
    <col min="988" max="988" width="16.5703125" style="84" customWidth="1"/>
    <col min="989" max="990" width="7.85546875" style="84" bestFit="1" customWidth="1"/>
    <col min="991" max="991" width="8" style="84" bestFit="1" customWidth="1"/>
    <col min="992" max="993" width="7.85546875" style="84" bestFit="1" customWidth="1"/>
    <col min="994" max="994" width="9.7109375" style="84" customWidth="1"/>
    <col min="995" max="995" width="12.85546875" style="84" customWidth="1"/>
    <col min="996" max="1232" width="9.140625" style="84"/>
    <col min="1233" max="1233" width="9" style="84" bestFit="1" customWidth="1"/>
    <col min="1234" max="1234" width="9.85546875" style="84" bestFit="1" customWidth="1"/>
    <col min="1235" max="1235" width="9.140625" style="84" bestFit="1" customWidth="1"/>
    <col min="1236" max="1236" width="16" style="84" bestFit="1" customWidth="1"/>
    <col min="1237" max="1237" width="9" style="84" bestFit="1" customWidth="1"/>
    <col min="1238" max="1238" width="7.85546875" style="84" bestFit="1" customWidth="1"/>
    <col min="1239" max="1239" width="11.7109375" style="84" bestFit="1" customWidth="1"/>
    <col min="1240" max="1240" width="14.28515625" style="84" customWidth="1"/>
    <col min="1241" max="1241" width="11.7109375" style="84" bestFit="1" customWidth="1"/>
    <col min="1242" max="1242" width="14.140625" style="84" bestFit="1" customWidth="1"/>
    <col min="1243" max="1243" width="16.7109375" style="84" customWidth="1"/>
    <col min="1244" max="1244" width="16.5703125" style="84" customWidth="1"/>
    <col min="1245" max="1246" width="7.85546875" style="84" bestFit="1" customWidth="1"/>
    <col min="1247" max="1247" width="8" style="84" bestFit="1" customWidth="1"/>
    <col min="1248" max="1249" width="7.85546875" style="84" bestFit="1" customWidth="1"/>
    <col min="1250" max="1250" width="9.7109375" style="84" customWidth="1"/>
    <col min="1251" max="1251" width="12.85546875" style="84" customWidth="1"/>
    <col min="1252" max="1488" width="9.140625" style="84"/>
    <col min="1489" max="1489" width="9" style="84" bestFit="1" customWidth="1"/>
    <col min="1490" max="1490" width="9.85546875" style="84" bestFit="1" customWidth="1"/>
    <col min="1491" max="1491" width="9.140625" style="84" bestFit="1" customWidth="1"/>
    <col min="1492" max="1492" width="16" style="84" bestFit="1" customWidth="1"/>
    <col min="1493" max="1493" width="9" style="84" bestFit="1" customWidth="1"/>
    <col min="1494" max="1494" width="7.85546875" style="84" bestFit="1" customWidth="1"/>
    <col min="1495" max="1495" width="11.7109375" style="84" bestFit="1" customWidth="1"/>
    <col min="1496" max="1496" width="14.28515625" style="84" customWidth="1"/>
    <col min="1497" max="1497" width="11.7109375" style="84" bestFit="1" customWidth="1"/>
    <col min="1498" max="1498" width="14.140625" style="84" bestFit="1" customWidth="1"/>
    <col min="1499" max="1499" width="16.7109375" style="84" customWidth="1"/>
    <col min="1500" max="1500" width="16.5703125" style="84" customWidth="1"/>
    <col min="1501" max="1502" width="7.85546875" style="84" bestFit="1" customWidth="1"/>
    <col min="1503" max="1503" width="8" style="84" bestFit="1" customWidth="1"/>
    <col min="1504" max="1505" width="7.85546875" style="84" bestFit="1" customWidth="1"/>
    <col min="1506" max="1506" width="9.7109375" style="84" customWidth="1"/>
    <col min="1507" max="1507" width="12.85546875" style="84" customWidth="1"/>
    <col min="1508" max="1744" width="9.140625" style="84"/>
    <col min="1745" max="1745" width="9" style="84" bestFit="1" customWidth="1"/>
    <col min="1746" max="1746" width="9.85546875" style="84" bestFit="1" customWidth="1"/>
    <col min="1747" max="1747" width="9.140625" style="84" bestFit="1" customWidth="1"/>
    <col min="1748" max="1748" width="16" style="84" bestFit="1" customWidth="1"/>
    <col min="1749" max="1749" width="9" style="84" bestFit="1" customWidth="1"/>
    <col min="1750" max="1750" width="7.85546875" style="84" bestFit="1" customWidth="1"/>
    <col min="1751" max="1751" width="11.7109375" style="84" bestFit="1" customWidth="1"/>
    <col min="1752" max="1752" width="14.28515625" style="84" customWidth="1"/>
    <col min="1753" max="1753" width="11.7109375" style="84" bestFit="1" customWidth="1"/>
    <col min="1754" max="1754" width="14.140625" style="84" bestFit="1" customWidth="1"/>
    <col min="1755" max="1755" width="16.7109375" style="84" customWidth="1"/>
    <col min="1756" max="1756" width="16.5703125" style="84" customWidth="1"/>
    <col min="1757" max="1758" width="7.85546875" style="84" bestFit="1" customWidth="1"/>
    <col min="1759" max="1759" width="8" style="84" bestFit="1" customWidth="1"/>
    <col min="1760" max="1761" width="7.85546875" style="84" bestFit="1" customWidth="1"/>
    <col min="1762" max="1762" width="9.7109375" style="84" customWidth="1"/>
    <col min="1763" max="1763" width="12.85546875" style="84" customWidth="1"/>
    <col min="1764" max="2000" width="9.140625" style="84"/>
    <col min="2001" max="2001" width="9" style="84" bestFit="1" customWidth="1"/>
    <col min="2002" max="2002" width="9.85546875" style="84" bestFit="1" customWidth="1"/>
    <col min="2003" max="2003" width="9.140625" style="84" bestFit="1" customWidth="1"/>
    <col min="2004" max="2004" width="16" style="84" bestFit="1" customWidth="1"/>
    <col min="2005" max="2005" width="9" style="84" bestFit="1" customWidth="1"/>
    <col min="2006" max="2006" width="7.85546875" style="84" bestFit="1" customWidth="1"/>
    <col min="2007" max="2007" width="11.7109375" style="84" bestFit="1" customWidth="1"/>
    <col min="2008" max="2008" width="14.28515625" style="84" customWidth="1"/>
    <col min="2009" max="2009" width="11.7109375" style="84" bestFit="1" customWidth="1"/>
    <col min="2010" max="2010" width="14.140625" style="84" bestFit="1" customWidth="1"/>
    <col min="2011" max="2011" width="16.7109375" style="84" customWidth="1"/>
    <col min="2012" max="2012" width="16.5703125" style="84" customWidth="1"/>
    <col min="2013" max="2014" width="7.85546875" style="84" bestFit="1" customWidth="1"/>
    <col min="2015" max="2015" width="8" style="84" bestFit="1" customWidth="1"/>
    <col min="2016" max="2017" width="7.85546875" style="84" bestFit="1" customWidth="1"/>
    <col min="2018" max="2018" width="9.7109375" style="84" customWidth="1"/>
    <col min="2019" max="2019" width="12.85546875" style="84" customWidth="1"/>
    <col min="2020" max="2256" width="9.140625" style="84"/>
    <col min="2257" max="2257" width="9" style="84" bestFit="1" customWidth="1"/>
    <col min="2258" max="2258" width="9.85546875" style="84" bestFit="1" customWidth="1"/>
    <col min="2259" max="2259" width="9.140625" style="84" bestFit="1" customWidth="1"/>
    <col min="2260" max="2260" width="16" style="84" bestFit="1" customWidth="1"/>
    <col min="2261" max="2261" width="9" style="84" bestFit="1" customWidth="1"/>
    <col min="2262" max="2262" width="7.85546875" style="84" bestFit="1" customWidth="1"/>
    <col min="2263" max="2263" width="11.7109375" style="84" bestFit="1" customWidth="1"/>
    <col min="2264" max="2264" width="14.28515625" style="84" customWidth="1"/>
    <col min="2265" max="2265" width="11.7109375" style="84" bestFit="1" customWidth="1"/>
    <col min="2266" max="2266" width="14.140625" style="84" bestFit="1" customWidth="1"/>
    <col min="2267" max="2267" width="16.7109375" style="84" customWidth="1"/>
    <col min="2268" max="2268" width="16.5703125" style="84" customWidth="1"/>
    <col min="2269" max="2270" width="7.85546875" style="84" bestFit="1" customWidth="1"/>
    <col min="2271" max="2271" width="8" style="84" bestFit="1" customWidth="1"/>
    <col min="2272" max="2273" width="7.85546875" style="84" bestFit="1" customWidth="1"/>
    <col min="2274" max="2274" width="9.7109375" style="84" customWidth="1"/>
    <col min="2275" max="2275" width="12.85546875" style="84" customWidth="1"/>
    <col min="2276" max="2512" width="9.140625" style="84"/>
    <col min="2513" max="2513" width="9" style="84" bestFit="1" customWidth="1"/>
    <col min="2514" max="2514" width="9.85546875" style="84" bestFit="1" customWidth="1"/>
    <col min="2515" max="2515" width="9.140625" style="84" bestFit="1" customWidth="1"/>
    <col min="2516" max="2516" width="16" style="84" bestFit="1" customWidth="1"/>
    <col min="2517" max="2517" width="9" style="84" bestFit="1" customWidth="1"/>
    <col min="2518" max="2518" width="7.85546875" style="84" bestFit="1" customWidth="1"/>
    <col min="2519" max="2519" width="11.7109375" style="84" bestFit="1" customWidth="1"/>
    <col min="2520" max="2520" width="14.28515625" style="84" customWidth="1"/>
    <col min="2521" max="2521" width="11.7109375" style="84" bestFit="1" customWidth="1"/>
    <col min="2522" max="2522" width="14.140625" style="84" bestFit="1" customWidth="1"/>
    <col min="2523" max="2523" width="16.7109375" style="84" customWidth="1"/>
    <col min="2524" max="2524" width="16.5703125" style="84" customWidth="1"/>
    <col min="2525" max="2526" width="7.85546875" style="84" bestFit="1" customWidth="1"/>
    <col min="2527" max="2527" width="8" style="84" bestFit="1" customWidth="1"/>
    <col min="2528" max="2529" width="7.85546875" style="84" bestFit="1" customWidth="1"/>
    <col min="2530" max="2530" width="9.7109375" style="84" customWidth="1"/>
    <col min="2531" max="2531" width="12.85546875" style="84" customWidth="1"/>
    <col min="2532" max="2768" width="9.140625" style="84"/>
    <col min="2769" max="2769" width="9" style="84" bestFit="1" customWidth="1"/>
    <col min="2770" max="2770" width="9.85546875" style="84" bestFit="1" customWidth="1"/>
    <col min="2771" max="2771" width="9.140625" style="84" bestFit="1" customWidth="1"/>
    <col min="2772" max="2772" width="16" style="84" bestFit="1" customWidth="1"/>
    <col min="2773" max="2773" width="9" style="84" bestFit="1" customWidth="1"/>
    <col min="2774" max="2774" width="7.85546875" style="84" bestFit="1" customWidth="1"/>
    <col min="2775" max="2775" width="11.7109375" style="84" bestFit="1" customWidth="1"/>
    <col min="2776" max="2776" width="14.28515625" style="84" customWidth="1"/>
    <col min="2777" max="2777" width="11.7109375" style="84" bestFit="1" customWidth="1"/>
    <col min="2778" max="2778" width="14.140625" style="84" bestFit="1" customWidth="1"/>
    <col min="2779" max="2779" width="16.7109375" style="84" customWidth="1"/>
    <col min="2780" max="2780" width="16.5703125" style="84" customWidth="1"/>
    <col min="2781" max="2782" width="7.85546875" style="84" bestFit="1" customWidth="1"/>
    <col min="2783" max="2783" width="8" style="84" bestFit="1" customWidth="1"/>
    <col min="2784" max="2785" width="7.85546875" style="84" bestFit="1" customWidth="1"/>
    <col min="2786" max="2786" width="9.7109375" style="84" customWidth="1"/>
    <col min="2787" max="2787" width="12.85546875" style="84" customWidth="1"/>
    <col min="2788" max="3024" width="9.140625" style="84"/>
    <col min="3025" max="3025" width="9" style="84" bestFit="1" customWidth="1"/>
    <col min="3026" max="3026" width="9.85546875" style="84" bestFit="1" customWidth="1"/>
    <col min="3027" max="3027" width="9.140625" style="84" bestFit="1" customWidth="1"/>
    <col min="3028" max="3028" width="16" style="84" bestFit="1" customWidth="1"/>
    <col min="3029" max="3029" width="9" style="84" bestFit="1" customWidth="1"/>
    <col min="3030" max="3030" width="7.85546875" style="84" bestFit="1" customWidth="1"/>
    <col min="3031" max="3031" width="11.7109375" style="84" bestFit="1" customWidth="1"/>
    <col min="3032" max="3032" width="14.28515625" style="84" customWidth="1"/>
    <col min="3033" max="3033" width="11.7109375" style="84" bestFit="1" customWidth="1"/>
    <col min="3034" max="3034" width="14.140625" style="84" bestFit="1" customWidth="1"/>
    <col min="3035" max="3035" width="16.7109375" style="84" customWidth="1"/>
    <col min="3036" max="3036" width="16.5703125" style="84" customWidth="1"/>
    <col min="3037" max="3038" width="7.85546875" style="84" bestFit="1" customWidth="1"/>
    <col min="3039" max="3039" width="8" style="84" bestFit="1" customWidth="1"/>
    <col min="3040" max="3041" width="7.85546875" style="84" bestFit="1" customWidth="1"/>
    <col min="3042" max="3042" width="9.7109375" style="84" customWidth="1"/>
    <col min="3043" max="3043" width="12.85546875" style="84" customWidth="1"/>
    <col min="3044" max="3280" width="9.140625" style="84"/>
    <col min="3281" max="3281" width="9" style="84" bestFit="1" customWidth="1"/>
    <col min="3282" max="3282" width="9.85546875" style="84" bestFit="1" customWidth="1"/>
    <col min="3283" max="3283" width="9.140625" style="84" bestFit="1" customWidth="1"/>
    <col min="3284" max="3284" width="16" style="84" bestFit="1" customWidth="1"/>
    <col min="3285" max="3285" width="9" style="84" bestFit="1" customWidth="1"/>
    <col min="3286" max="3286" width="7.85546875" style="84" bestFit="1" customWidth="1"/>
    <col min="3287" max="3287" width="11.7109375" style="84" bestFit="1" customWidth="1"/>
    <col min="3288" max="3288" width="14.28515625" style="84" customWidth="1"/>
    <col min="3289" max="3289" width="11.7109375" style="84" bestFit="1" customWidth="1"/>
    <col min="3290" max="3290" width="14.140625" style="84" bestFit="1" customWidth="1"/>
    <col min="3291" max="3291" width="16.7109375" style="84" customWidth="1"/>
    <col min="3292" max="3292" width="16.5703125" style="84" customWidth="1"/>
    <col min="3293" max="3294" width="7.85546875" style="84" bestFit="1" customWidth="1"/>
    <col min="3295" max="3295" width="8" style="84" bestFit="1" customWidth="1"/>
    <col min="3296" max="3297" width="7.85546875" style="84" bestFit="1" customWidth="1"/>
    <col min="3298" max="3298" width="9.7109375" style="84" customWidth="1"/>
    <col min="3299" max="3299" width="12.85546875" style="84" customWidth="1"/>
    <col min="3300" max="3536" width="9.140625" style="84"/>
    <col min="3537" max="3537" width="9" style="84" bestFit="1" customWidth="1"/>
    <col min="3538" max="3538" width="9.85546875" style="84" bestFit="1" customWidth="1"/>
    <col min="3539" max="3539" width="9.140625" style="84" bestFit="1" customWidth="1"/>
    <col min="3540" max="3540" width="16" style="84" bestFit="1" customWidth="1"/>
    <col min="3541" max="3541" width="9" style="84" bestFit="1" customWidth="1"/>
    <col min="3542" max="3542" width="7.85546875" style="84" bestFit="1" customWidth="1"/>
    <col min="3543" max="3543" width="11.7109375" style="84" bestFit="1" customWidth="1"/>
    <col min="3544" max="3544" width="14.28515625" style="84" customWidth="1"/>
    <col min="3545" max="3545" width="11.7109375" style="84" bestFit="1" customWidth="1"/>
    <col min="3546" max="3546" width="14.140625" style="84" bestFit="1" customWidth="1"/>
    <col min="3547" max="3547" width="16.7109375" style="84" customWidth="1"/>
    <col min="3548" max="3548" width="16.5703125" style="84" customWidth="1"/>
    <col min="3549" max="3550" width="7.85546875" style="84" bestFit="1" customWidth="1"/>
    <col min="3551" max="3551" width="8" style="84" bestFit="1" customWidth="1"/>
    <col min="3552" max="3553" width="7.85546875" style="84" bestFit="1" customWidth="1"/>
    <col min="3554" max="3554" width="9.7109375" style="84" customWidth="1"/>
    <col min="3555" max="3555" width="12.85546875" style="84" customWidth="1"/>
    <col min="3556" max="3792" width="9.140625" style="84"/>
    <col min="3793" max="3793" width="9" style="84" bestFit="1" customWidth="1"/>
    <col min="3794" max="3794" width="9.85546875" style="84" bestFit="1" customWidth="1"/>
    <col min="3795" max="3795" width="9.140625" style="84" bestFit="1" customWidth="1"/>
    <col min="3796" max="3796" width="16" style="84" bestFit="1" customWidth="1"/>
    <col min="3797" max="3797" width="9" style="84" bestFit="1" customWidth="1"/>
    <col min="3798" max="3798" width="7.85546875" style="84" bestFit="1" customWidth="1"/>
    <col min="3799" max="3799" width="11.7109375" style="84" bestFit="1" customWidth="1"/>
    <col min="3800" max="3800" width="14.28515625" style="84" customWidth="1"/>
    <col min="3801" max="3801" width="11.7109375" style="84" bestFit="1" customWidth="1"/>
    <col min="3802" max="3802" width="14.140625" style="84" bestFit="1" customWidth="1"/>
    <col min="3803" max="3803" width="16.7109375" style="84" customWidth="1"/>
    <col min="3804" max="3804" width="16.5703125" style="84" customWidth="1"/>
    <col min="3805" max="3806" width="7.85546875" style="84" bestFit="1" customWidth="1"/>
    <col min="3807" max="3807" width="8" style="84" bestFit="1" customWidth="1"/>
    <col min="3808" max="3809" width="7.85546875" style="84" bestFit="1" customWidth="1"/>
    <col min="3810" max="3810" width="9.7109375" style="84" customWidth="1"/>
    <col min="3811" max="3811" width="12.85546875" style="84" customWidth="1"/>
    <col min="3812" max="4048" width="9.140625" style="84"/>
    <col min="4049" max="4049" width="9" style="84" bestFit="1" customWidth="1"/>
    <col min="4050" max="4050" width="9.85546875" style="84" bestFit="1" customWidth="1"/>
    <col min="4051" max="4051" width="9.140625" style="84" bestFit="1" customWidth="1"/>
    <col min="4052" max="4052" width="16" style="84" bestFit="1" customWidth="1"/>
    <col min="4053" max="4053" width="9" style="84" bestFit="1" customWidth="1"/>
    <col min="4054" max="4054" width="7.85546875" style="84" bestFit="1" customWidth="1"/>
    <col min="4055" max="4055" width="11.7109375" style="84" bestFit="1" customWidth="1"/>
    <col min="4056" max="4056" width="14.28515625" style="84" customWidth="1"/>
    <col min="4057" max="4057" width="11.7109375" style="84" bestFit="1" customWidth="1"/>
    <col min="4058" max="4058" width="14.140625" style="84" bestFit="1" customWidth="1"/>
    <col min="4059" max="4059" width="16.7109375" style="84" customWidth="1"/>
    <col min="4060" max="4060" width="16.5703125" style="84" customWidth="1"/>
    <col min="4061" max="4062" width="7.85546875" style="84" bestFit="1" customWidth="1"/>
    <col min="4063" max="4063" width="8" style="84" bestFit="1" customWidth="1"/>
    <col min="4064" max="4065" width="7.85546875" style="84" bestFit="1" customWidth="1"/>
    <col min="4066" max="4066" width="9.7109375" style="84" customWidth="1"/>
    <col min="4067" max="4067" width="12.85546875" style="84" customWidth="1"/>
    <col min="4068" max="4304" width="9.140625" style="84"/>
    <col min="4305" max="4305" width="9" style="84" bestFit="1" customWidth="1"/>
    <col min="4306" max="4306" width="9.85546875" style="84" bestFit="1" customWidth="1"/>
    <col min="4307" max="4307" width="9.140625" style="84" bestFit="1" customWidth="1"/>
    <col min="4308" max="4308" width="16" style="84" bestFit="1" customWidth="1"/>
    <col min="4309" max="4309" width="9" style="84" bestFit="1" customWidth="1"/>
    <col min="4310" max="4310" width="7.85546875" style="84" bestFit="1" customWidth="1"/>
    <col min="4311" max="4311" width="11.7109375" style="84" bestFit="1" customWidth="1"/>
    <col min="4312" max="4312" width="14.28515625" style="84" customWidth="1"/>
    <col min="4313" max="4313" width="11.7109375" style="84" bestFit="1" customWidth="1"/>
    <col min="4314" max="4314" width="14.140625" style="84" bestFit="1" customWidth="1"/>
    <col min="4315" max="4315" width="16.7109375" style="84" customWidth="1"/>
    <col min="4316" max="4316" width="16.5703125" style="84" customWidth="1"/>
    <col min="4317" max="4318" width="7.85546875" style="84" bestFit="1" customWidth="1"/>
    <col min="4319" max="4319" width="8" style="84" bestFit="1" customWidth="1"/>
    <col min="4320" max="4321" width="7.85546875" style="84" bestFit="1" customWidth="1"/>
    <col min="4322" max="4322" width="9.7109375" style="84" customWidth="1"/>
    <col min="4323" max="4323" width="12.85546875" style="84" customWidth="1"/>
    <col min="4324" max="4560" width="9.140625" style="84"/>
    <col min="4561" max="4561" width="9" style="84" bestFit="1" customWidth="1"/>
    <col min="4562" max="4562" width="9.85546875" style="84" bestFit="1" customWidth="1"/>
    <col min="4563" max="4563" width="9.140625" style="84" bestFit="1" customWidth="1"/>
    <col min="4564" max="4564" width="16" style="84" bestFit="1" customWidth="1"/>
    <col min="4565" max="4565" width="9" style="84" bestFit="1" customWidth="1"/>
    <col min="4566" max="4566" width="7.85546875" style="84" bestFit="1" customWidth="1"/>
    <col min="4567" max="4567" width="11.7109375" style="84" bestFit="1" customWidth="1"/>
    <col min="4568" max="4568" width="14.28515625" style="84" customWidth="1"/>
    <col min="4569" max="4569" width="11.7109375" style="84" bestFit="1" customWidth="1"/>
    <col min="4570" max="4570" width="14.140625" style="84" bestFit="1" customWidth="1"/>
    <col min="4571" max="4571" width="16.7109375" style="84" customWidth="1"/>
    <col min="4572" max="4572" width="16.5703125" style="84" customWidth="1"/>
    <col min="4573" max="4574" width="7.85546875" style="84" bestFit="1" customWidth="1"/>
    <col min="4575" max="4575" width="8" style="84" bestFit="1" customWidth="1"/>
    <col min="4576" max="4577" width="7.85546875" style="84" bestFit="1" customWidth="1"/>
    <col min="4578" max="4578" width="9.7109375" style="84" customWidth="1"/>
    <col min="4579" max="4579" width="12.85546875" style="84" customWidth="1"/>
    <col min="4580" max="4816" width="9.140625" style="84"/>
    <col min="4817" max="4817" width="9" style="84" bestFit="1" customWidth="1"/>
    <col min="4818" max="4818" width="9.85546875" style="84" bestFit="1" customWidth="1"/>
    <col min="4819" max="4819" width="9.140625" style="84" bestFit="1" customWidth="1"/>
    <col min="4820" max="4820" width="16" style="84" bestFit="1" customWidth="1"/>
    <col min="4821" max="4821" width="9" style="84" bestFit="1" customWidth="1"/>
    <col min="4822" max="4822" width="7.85546875" style="84" bestFit="1" customWidth="1"/>
    <col min="4823" max="4823" width="11.7109375" style="84" bestFit="1" customWidth="1"/>
    <col min="4824" max="4824" width="14.28515625" style="84" customWidth="1"/>
    <col min="4825" max="4825" width="11.7109375" style="84" bestFit="1" customWidth="1"/>
    <col min="4826" max="4826" width="14.140625" style="84" bestFit="1" customWidth="1"/>
    <col min="4827" max="4827" width="16.7109375" style="84" customWidth="1"/>
    <col min="4828" max="4828" width="16.5703125" style="84" customWidth="1"/>
    <col min="4829" max="4830" width="7.85546875" style="84" bestFit="1" customWidth="1"/>
    <col min="4831" max="4831" width="8" style="84" bestFit="1" customWidth="1"/>
    <col min="4832" max="4833" width="7.85546875" style="84" bestFit="1" customWidth="1"/>
    <col min="4834" max="4834" width="9.7109375" style="84" customWidth="1"/>
    <col min="4835" max="4835" width="12.85546875" style="84" customWidth="1"/>
    <col min="4836" max="5072" width="9.140625" style="84"/>
    <col min="5073" max="5073" width="9" style="84" bestFit="1" customWidth="1"/>
    <col min="5074" max="5074" width="9.85546875" style="84" bestFit="1" customWidth="1"/>
    <col min="5075" max="5075" width="9.140625" style="84" bestFit="1" customWidth="1"/>
    <col min="5076" max="5076" width="16" style="84" bestFit="1" customWidth="1"/>
    <col min="5077" max="5077" width="9" style="84" bestFit="1" customWidth="1"/>
    <col min="5078" max="5078" width="7.85546875" style="84" bestFit="1" customWidth="1"/>
    <col min="5079" max="5079" width="11.7109375" style="84" bestFit="1" customWidth="1"/>
    <col min="5080" max="5080" width="14.28515625" style="84" customWidth="1"/>
    <col min="5081" max="5081" width="11.7109375" style="84" bestFit="1" customWidth="1"/>
    <col min="5082" max="5082" width="14.140625" style="84" bestFit="1" customWidth="1"/>
    <col min="5083" max="5083" width="16.7109375" style="84" customWidth="1"/>
    <col min="5084" max="5084" width="16.5703125" style="84" customWidth="1"/>
    <col min="5085" max="5086" width="7.85546875" style="84" bestFit="1" customWidth="1"/>
    <col min="5087" max="5087" width="8" style="84" bestFit="1" customWidth="1"/>
    <col min="5088" max="5089" width="7.85546875" style="84" bestFit="1" customWidth="1"/>
    <col min="5090" max="5090" width="9.7109375" style="84" customWidth="1"/>
    <col min="5091" max="5091" width="12.85546875" style="84" customWidth="1"/>
    <col min="5092" max="5328" width="9.140625" style="84"/>
    <col min="5329" max="5329" width="9" style="84" bestFit="1" customWidth="1"/>
    <col min="5330" max="5330" width="9.85546875" style="84" bestFit="1" customWidth="1"/>
    <col min="5331" max="5331" width="9.140625" style="84" bestFit="1" customWidth="1"/>
    <col min="5332" max="5332" width="16" style="84" bestFit="1" customWidth="1"/>
    <col min="5333" max="5333" width="9" style="84" bestFit="1" customWidth="1"/>
    <col min="5334" max="5334" width="7.85546875" style="84" bestFit="1" customWidth="1"/>
    <col min="5335" max="5335" width="11.7109375" style="84" bestFit="1" customWidth="1"/>
    <col min="5336" max="5336" width="14.28515625" style="84" customWidth="1"/>
    <col min="5337" max="5337" width="11.7109375" style="84" bestFit="1" customWidth="1"/>
    <col min="5338" max="5338" width="14.140625" style="84" bestFit="1" customWidth="1"/>
    <col min="5339" max="5339" width="16.7109375" style="84" customWidth="1"/>
    <col min="5340" max="5340" width="16.5703125" style="84" customWidth="1"/>
    <col min="5341" max="5342" width="7.85546875" style="84" bestFit="1" customWidth="1"/>
    <col min="5343" max="5343" width="8" style="84" bestFit="1" customWidth="1"/>
    <col min="5344" max="5345" width="7.85546875" style="84" bestFit="1" customWidth="1"/>
    <col min="5346" max="5346" width="9.7109375" style="84" customWidth="1"/>
    <col min="5347" max="5347" width="12.85546875" style="84" customWidth="1"/>
    <col min="5348" max="5584" width="9.140625" style="84"/>
    <col min="5585" max="5585" width="9" style="84" bestFit="1" customWidth="1"/>
    <col min="5586" max="5586" width="9.85546875" style="84" bestFit="1" customWidth="1"/>
    <col min="5587" max="5587" width="9.140625" style="84" bestFit="1" customWidth="1"/>
    <col min="5588" max="5588" width="16" style="84" bestFit="1" customWidth="1"/>
    <col min="5589" max="5589" width="9" style="84" bestFit="1" customWidth="1"/>
    <col min="5590" max="5590" width="7.85546875" style="84" bestFit="1" customWidth="1"/>
    <col min="5591" max="5591" width="11.7109375" style="84" bestFit="1" customWidth="1"/>
    <col min="5592" max="5592" width="14.28515625" style="84" customWidth="1"/>
    <col min="5593" max="5593" width="11.7109375" style="84" bestFit="1" customWidth="1"/>
    <col min="5594" max="5594" width="14.140625" style="84" bestFit="1" customWidth="1"/>
    <col min="5595" max="5595" width="16.7109375" style="84" customWidth="1"/>
    <col min="5596" max="5596" width="16.5703125" style="84" customWidth="1"/>
    <col min="5597" max="5598" width="7.85546875" style="84" bestFit="1" customWidth="1"/>
    <col min="5599" max="5599" width="8" style="84" bestFit="1" customWidth="1"/>
    <col min="5600" max="5601" width="7.85546875" style="84" bestFit="1" customWidth="1"/>
    <col min="5602" max="5602" width="9.7109375" style="84" customWidth="1"/>
    <col min="5603" max="5603" width="12.85546875" style="84" customWidth="1"/>
    <col min="5604" max="5840" width="9.140625" style="84"/>
    <col min="5841" max="5841" width="9" style="84" bestFit="1" customWidth="1"/>
    <col min="5842" max="5842" width="9.85546875" style="84" bestFit="1" customWidth="1"/>
    <col min="5843" max="5843" width="9.140625" style="84" bestFit="1" customWidth="1"/>
    <col min="5844" max="5844" width="16" style="84" bestFit="1" customWidth="1"/>
    <col min="5845" max="5845" width="9" style="84" bestFit="1" customWidth="1"/>
    <col min="5846" max="5846" width="7.85546875" style="84" bestFit="1" customWidth="1"/>
    <col min="5847" max="5847" width="11.7109375" style="84" bestFit="1" customWidth="1"/>
    <col min="5848" max="5848" width="14.28515625" style="84" customWidth="1"/>
    <col min="5849" max="5849" width="11.7109375" style="84" bestFit="1" customWidth="1"/>
    <col min="5850" max="5850" width="14.140625" style="84" bestFit="1" customWidth="1"/>
    <col min="5851" max="5851" width="16.7109375" style="84" customWidth="1"/>
    <col min="5852" max="5852" width="16.5703125" style="84" customWidth="1"/>
    <col min="5853" max="5854" width="7.85546875" style="84" bestFit="1" customWidth="1"/>
    <col min="5855" max="5855" width="8" style="84" bestFit="1" customWidth="1"/>
    <col min="5856" max="5857" width="7.85546875" style="84" bestFit="1" customWidth="1"/>
    <col min="5858" max="5858" width="9.7109375" style="84" customWidth="1"/>
    <col min="5859" max="5859" width="12.85546875" style="84" customWidth="1"/>
    <col min="5860" max="6096" width="9.140625" style="84"/>
    <col min="6097" max="6097" width="9" style="84" bestFit="1" customWidth="1"/>
    <col min="6098" max="6098" width="9.85546875" style="84" bestFit="1" customWidth="1"/>
    <col min="6099" max="6099" width="9.140625" style="84" bestFit="1" customWidth="1"/>
    <col min="6100" max="6100" width="16" style="84" bestFit="1" customWidth="1"/>
    <col min="6101" max="6101" width="9" style="84" bestFit="1" customWidth="1"/>
    <col min="6102" max="6102" width="7.85546875" style="84" bestFit="1" customWidth="1"/>
    <col min="6103" max="6103" width="11.7109375" style="84" bestFit="1" customWidth="1"/>
    <col min="6104" max="6104" width="14.28515625" style="84" customWidth="1"/>
    <col min="6105" max="6105" width="11.7109375" style="84" bestFit="1" customWidth="1"/>
    <col min="6106" max="6106" width="14.140625" style="84" bestFit="1" customWidth="1"/>
    <col min="6107" max="6107" width="16.7109375" style="84" customWidth="1"/>
    <col min="6108" max="6108" width="16.5703125" style="84" customWidth="1"/>
    <col min="6109" max="6110" width="7.85546875" style="84" bestFit="1" customWidth="1"/>
    <col min="6111" max="6111" width="8" style="84" bestFit="1" customWidth="1"/>
    <col min="6112" max="6113" width="7.85546875" style="84" bestFit="1" customWidth="1"/>
    <col min="6114" max="6114" width="9.7109375" style="84" customWidth="1"/>
    <col min="6115" max="6115" width="12.85546875" style="84" customWidth="1"/>
    <col min="6116" max="6352" width="9.140625" style="84"/>
    <col min="6353" max="6353" width="9" style="84" bestFit="1" customWidth="1"/>
    <col min="6354" max="6354" width="9.85546875" style="84" bestFit="1" customWidth="1"/>
    <col min="6355" max="6355" width="9.140625" style="84" bestFit="1" customWidth="1"/>
    <col min="6356" max="6356" width="16" style="84" bestFit="1" customWidth="1"/>
    <col min="6357" max="6357" width="9" style="84" bestFit="1" customWidth="1"/>
    <col min="6358" max="6358" width="7.85546875" style="84" bestFit="1" customWidth="1"/>
    <col min="6359" max="6359" width="11.7109375" style="84" bestFit="1" customWidth="1"/>
    <col min="6360" max="6360" width="14.28515625" style="84" customWidth="1"/>
    <col min="6361" max="6361" width="11.7109375" style="84" bestFit="1" customWidth="1"/>
    <col min="6362" max="6362" width="14.140625" style="84" bestFit="1" customWidth="1"/>
    <col min="6363" max="6363" width="16.7109375" style="84" customWidth="1"/>
    <col min="6364" max="6364" width="16.5703125" style="84" customWidth="1"/>
    <col min="6365" max="6366" width="7.85546875" style="84" bestFit="1" customWidth="1"/>
    <col min="6367" max="6367" width="8" style="84" bestFit="1" customWidth="1"/>
    <col min="6368" max="6369" width="7.85546875" style="84" bestFit="1" customWidth="1"/>
    <col min="6370" max="6370" width="9.7109375" style="84" customWidth="1"/>
    <col min="6371" max="6371" width="12.85546875" style="84" customWidth="1"/>
    <col min="6372" max="6608" width="9.140625" style="84"/>
    <col min="6609" max="6609" width="9" style="84" bestFit="1" customWidth="1"/>
    <col min="6610" max="6610" width="9.85546875" style="84" bestFit="1" customWidth="1"/>
    <col min="6611" max="6611" width="9.140625" style="84" bestFit="1" customWidth="1"/>
    <col min="6612" max="6612" width="16" style="84" bestFit="1" customWidth="1"/>
    <col min="6613" max="6613" width="9" style="84" bestFit="1" customWidth="1"/>
    <col min="6614" max="6614" width="7.85546875" style="84" bestFit="1" customWidth="1"/>
    <col min="6615" max="6615" width="11.7109375" style="84" bestFit="1" customWidth="1"/>
    <col min="6616" max="6616" width="14.28515625" style="84" customWidth="1"/>
    <col min="6617" max="6617" width="11.7109375" style="84" bestFit="1" customWidth="1"/>
    <col min="6618" max="6618" width="14.140625" style="84" bestFit="1" customWidth="1"/>
    <col min="6619" max="6619" width="16.7109375" style="84" customWidth="1"/>
    <col min="6620" max="6620" width="16.5703125" style="84" customWidth="1"/>
    <col min="6621" max="6622" width="7.85546875" style="84" bestFit="1" customWidth="1"/>
    <col min="6623" max="6623" width="8" style="84" bestFit="1" customWidth="1"/>
    <col min="6624" max="6625" width="7.85546875" style="84" bestFit="1" customWidth="1"/>
    <col min="6626" max="6626" width="9.7109375" style="84" customWidth="1"/>
    <col min="6627" max="6627" width="12.85546875" style="84" customWidth="1"/>
    <col min="6628" max="6864" width="9.140625" style="84"/>
    <col min="6865" max="6865" width="9" style="84" bestFit="1" customWidth="1"/>
    <col min="6866" max="6866" width="9.85546875" style="84" bestFit="1" customWidth="1"/>
    <col min="6867" max="6867" width="9.140625" style="84" bestFit="1" customWidth="1"/>
    <col min="6868" max="6868" width="16" style="84" bestFit="1" customWidth="1"/>
    <col min="6869" max="6869" width="9" style="84" bestFit="1" customWidth="1"/>
    <col min="6870" max="6870" width="7.85546875" style="84" bestFit="1" customWidth="1"/>
    <col min="6871" max="6871" width="11.7109375" style="84" bestFit="1" customWidth="1"/>
    <col min="6872" max="6872" width="14.28515625" style="84" customWidth="1"/>
    <col min="6873" max="6873" width="11.7109375" style="84" bestFit="1" customWidth="1"/>
    <col min="6874" max="6874" width="14.140625" style="84" bestFit="1" customWidth="1"/>
    <col min="6875" max="6875" width="16.7109375" style="84" customWidth="1"/>
    <col min="6876" max="6876" width="16.5703125" style="84" customWidth="1"/>
    <col min="6877" max="6878" width="7.85546875" style="84" bestFit="1" customWidth="1"/>
    <col min="6879" max="6879" width="8" style="84" bestFit="1" customWidth="1"/>
    <col min="6880" max="6881" width="7.85546875" style="84" bestFit="1" customWidth="1"/>
    <col min="6882" max="6882" width="9.7109375" style="84" customWidth="1"/>
    <col min="6883" max="6883" width="12.85546875" style="84" customWidth="1"/>
    <col min="6884" max="7120" width="9.140625" style="84"/>
    <col min="7121" max="7121" width="9" style="84" bestFit="1" customWidth="1"/>
    <col min="7122" max="7122" width="9.85546875" style="84" bestFit="1" customWidth="1"/>
    <col min="7123" max="7123" width="9.140625" style="84" bestFit="1" customWidth="1"/>
    <col min="7124" max="7124" width="16" style="84" bestFit="1" customWidth="1"/>
    <col min="7125" max="7125" width="9" style="84" bestFit="1" customWidth="1"/>
    <col min="7126" max="7126" width="7.85546875" style="84" bestFit="1" customWidth="1"/>
    <col min="7127" max="7127" width="11.7109375" style="84" bestFit="1" customWidth="1"/>
    <col min="7128" max="7128" width="14.28515625" style="84" customWidth="1"/>
    <col min="7129" max="7129" width="11.7109375" style="84" bestFit="1" customWidth="1"/>
    <col min="7130" max="7130" width="14.140625" style="84" bestFit="1" customWidth="1"/>
    <col min="7131" max="7131" width="16.7109375" style="84" customWidth="1"/>
    <col min="7132" max="7132" width="16.5703125" style="84" customWidth="1"/>
    <col min="7133" max="7134" width="7.85546875" style="84" bestFit="1" customWidth="1"/>
    <col min="7135" max="7135" width="8" style="84" bestFit="1" customWidth="1"/>
    <col min="7136" max="7137" width="7.85546875" style="84" bestFit="1" customWidth="1"/>
    <col min="7138" max="7138" width="9.7109375" style="84" customWidth="1"/>
    <col min="7139" max="7139" width="12.85546875" style="84" customWidth="1"/>
    <col min="7140" max="7376" width="9.140625" style="84"/>
    <col min="7377" max="7377" width="9" style="84" bestFit="1" customWidth="1"/>
    <col min="7378" max="7378" width="9.85546875" style="84" bestFit="1" customWidth="1"/>
    <col min="7379" max="7379" width="9.140625" style="84" bestFit="1" customWidth="1"/>
    <col min="7380" max="7380" width="16" style="84" bestFit="1" customWidth="1"/>
    <col min="7381" max="7381" width="9" style="84" bestFit="1" customWidth="1"/>
    <col min="7382" max="7382" width="7.85546875" style="84" bestFit="1" customWidth="1"/>
    <col min="7383" max="7383" width="11.7109375" style="84" bestFit="1" customWidth="1"/>
    <col min="7384" max="7384" width="14.28515625" style="84" customWidth="1"/>
    <col min="7385" max="7385" width="11.7109375" style="84" bestFit="1" customWidth="1"/>
    <col min="7386" max="7386" width="14.140625" style="84" bestFit="1" customWidth="1"/>
    <col min="7387" max="7387" width="16.7109375" style="84" customWidth="1"/>
    <col min="7388" max="7388" width="16.5703125" style="84" customWidth="1"/>
    <col min="7389" max="7390" width="7.85546875" style="84" bestFit="1" customWidth="1"/>
    <col min="7391" max="7391" width="8" style="84" bestFit="1" customWidth="1"/>
    <col min="7392" max="7393" width="7.85546875" style="84" bestFit="1" customWidth="1"/>
    <col min="7394" max="7394" width="9.7109375" style="84" customWidth="1"/>
    <col min="7395" max="7395" width="12.85546875" style="84" customWidth="1"/>
    <col min="7396" max="7632" width="9.140625" style="84"/>
    <col min="7633" max="7633" width="9" style="84" bestFit="1" customWidth="1"/>
    <col min="7634" max="7634" width="9.85546875" style="84" bestFit="1" customWidth="1"/>
    <col min="7635" max="7635" width="9.140625" style="84" bestFit="1" customWidth="1"/>
    <col min="7636" max="7636" width="16" style="84" bestFit="1" customWidth="1"/>
    <col min="7637" max="7637" width="9" style="84" bestFit="1" customWidth="1"/>
    <col min="7638" max="7638" width="7.85546875" style="84" bestFit="1" customWidth="1"/>
    <col min="7639" max="7639" width="11.7109375" style="84" bestFit="1" customWidth="1"/>
    <col min="7640" max="7640" width="14.28515625" style="84" customWidth="1"/>
    <col min="7641" max="7641" width="11.7109375" style="84" bestFit="1" customWidth="1"/>
    <col min="7642" max="7642" width="14.140625" style="84" bestFit="1" customWidth="1"/>
    <col min="7643" max="7643" width="16.7109375" style="84" customWidth="1"/>
    <col min="7644" max="7644" width="16.5703125" style="84" customWidth="1"/>
    <col min="7645" max="7646" width="7.85546875" style="84" bestFit="1" customWidth="1"/>
    <col min="7647" max="7647" width="8" style="84" bestFit="1" customWidth="1"/>
    <col min="7648" max="7649" width="7.85546875" style="84" bestFit="1" customWidth="1"/>
    <col min="7650" max="7650" width="9.7109375" style="84" customWidth="1"/>
    <col min="7651" max="7651" width="12.85546875" style="84" customWidth="1"/>
    <col min="7652" max="7888" width="9.140625" style="84"/>
    <col min="7889" max="7889" width="9" style="84" bestFit="1" customWidth="1"/>
    <col min="7890" max="7890" width="9.85546875" style="84" bestFit="1" customWidth="1"/>
    <col min="7891" max="7891" width="9.140625" style="84" bestFit="1" customWidth="1"/>
    <col min="7892" max="7892" width="16" style="84" bestFit="1" customWidth="1"/>
    <col min="7893" max="7893" width="9" style="84" bestFit="1" customWidth="1"/>
    <col min="7894" max="7894" width="7.85546875" style="84" bestFit="1" customWidth="1"/>
    <col min="7895" max="7895" width="11.7109375" style="84" bestFit="1" customWidth="1"/>
    <col min="7896" max="7896" width="14.28515625" style="84" customWidth="1"/>
    <col min="7897" max="7897" width="11.7109375" style="84" bestFit="1" customWidth="1"/>
    <col min="7898" max="7898" width="14.140625" style="84" bestFit="1" customWidth="1"/>
    <col min="7899" max="7899" width="16.7109375" style="84" customWidth="1"/>
    <col min="7900" max="7900" width="16.5703125" style="84" customWidth="1"/>
    <col min="7901" max="7902" width="7.85546875" style="84" bestFit="1" customWidth="1"/>
    <col min="7903" max="7903" width="8" style="84" bestFit="1" customWidth="1"/>
    <col min="7904" max="7905" width="7.85546875" style="84" bestFit="1" customWidth="1"/>
    <col min="7906" max="7906" width="9.7109375" style="84" customWidth="1"/>
    <col min="7907" max="7907" width="12.85546875" style="84" customWidth="1"/>
    <col min="7908" max="8144" width="9.140625" style="84"/>
    <col min="8145" max="8145" width="9" style="84" bestFit="1" customWidth="1"/>
    <col min="8146" max="8146" width="9.85546875" style="84" bestFit="1" customWidth="1"/>
    <col min="8147" max="8147" width="9.140625" style="84" bestFit="1" customWidth="1"/>
    <col min="8148" max="8148" width="16" style="84" bestFit="1" customWidth="1"/>
    <col min="8149" max="8149" width="9" style="84" bestFit="1" customWidth="1"/>
    <col min="8150" max="8150" width="7.85546875" style="84" bestFit="1" customWidth="1"/>
    <col min="8151" max="8151" width="11.7109375" style="84" bestFit="1" customWidth="1"/>
    <col min="8152" max="8152" width="14.28515625" style="84" customWidth="1"/>
    <col min="8153" max="8153" width="11.7109375" style="84" bestFit="1" customWidth="1"/>
    <col min="8154" max="8154" width="14.140625" style="84" bestFit="1" customWidth="1"/>
    <col min="8155" max="8155" width="16.7109375" style="84" customWidth="1"/>
    <col min="8156" max="8156" width="16.5703125" style="84" customWidth="1"/>
    <col min="8157" max="8158" width="7.85546875" style="84" bestFit="1" customWidth="1"/>
    <col min="8159" max="8159" width="8" style="84" bestFit="1" customWidth="1"/>
    <col min="8160" max="8161" width="7.85546875" style="84" bestFit="1" customWidth="1"/>
    <col min="8162" max="8162" width="9.7109375" style="84" customWidth="1"/>
    <col min="8163" max="8163" width="12.85546875" style="84" customWidth="1"/>
    <col min="8164" max="8400" width="9.140625" style="84"/>
    <col min="8401" max="8401" width="9" style="84" bestFit="1" customWidth="1"/>
    <col min="8402" max="8402" width="9.85546875" style="84" bestFit="1" customWidth="1"/>
    <col min="8403" max="8403" width="9.140625" style="84" bestFit="1" customWidth="1"/>
    <col min="8404" max="8404" width="16" style="84" bestFit="1" customWidth="1"/>
    <col min="8405" max="8405" width="9" style="84" bestFit="1" customWidth="1"/>
    <col min="8406" max="8406" width="7.85546875" style="84" bestFit="1" customWidth="1"/>
    <col min="8407" max="8407" width="11.7109375" style="84" bestFit="1" customWidth="1"/>
    <col min="8408" max="8408" width="14.28515625" style="84" customWidth="1"/>
    <col min="8409" max="8409" width="11.7109375" style="84" bestFit="1" customWidth="1"/>
    <col min="8410" max="8410" width="14.140625" style="84" bestFit="1" customWidth="1"/>
    <col min="8411" max="8411" width="16.7109375" style="84" customWidth="1"/>
    <col min="8412" max="8412" width="16.5703125" style="84" customWidth="1"/>
    <col min="8413" max="8414" width="7.85546875" style="84" bestFit="1" customWidth="1"/>
    <col min="8415" max="8415" width="8" style="84" bestFit="1" customWidth="1"/>
    <col min="8416" max="8417" width="7.85546875" style="84" bestFit="1" customWidth="1"/>
    <col min="8418" max="8418" width="9.7109375" style="84" customWidth="1"/>
    <col min="8419" max="8419" width="12.85546875" style="84" customWidth="1"/>
    <col min="8420" max="8656" width="9.140625" style="84"/>
    <col min="8657" max="8657" width="9" style="84" bestFit="1" customWidth="1"/>
    <col min="8658" max="8658" width="9.85546875" style="84" bestFit="1" customWidth="1"/>
    <col min="8659" max="8659" width="9.140625" style="84" bestFit="1" customWidth="1"/>
    <col min="8660" max="8660" width="16" style="84" bestFit="1" customWidth="1"/>
    <col min="8661" max="8661" width="9" style="84" bestFit="1" customWidth="1"/>
    <col min="8662" max="8662" width="7.85546875" style="84" bestFit="1" customWidth="1"/>
    <col min="8663" max="8663" width="11.7109375" style="84" bestFit="1" customWidth="1"/>
    <col min="8664" max="8664" width="14.28515625" style="84" customWidth="1"/>
    <col min="8665" max="8665" width="11.7109375" style="84" bestFit="1" customWidth="1"/>
    <col min="8666" max="8666" width="14.140625" style="84" bestFit="1" customWidth="1"/>
    <col min="8667" max="8667" width="16.7109375" style="84" customWidth="1"/>
    <col min="8668" max="8668" width="16.5703125" style="84" customWidth="1"/>
    <col min="8669" max="8670" width="7.85546875" style="84" bestFit="1" customWidth="1"/>
    <col min="8671" max="8671" width="8" style="84" bestFit="1" customWidth="1"/>
    <col min="8672" max="8673" width="7.85546875" style="84" bestFit="1" customWidth="1"/>
    <col min="8674" max="8674" width="9.7109375" style="84" customWidth="1"/>
    <col min="8675" max="8675" width="12.85546875" style="84" customWidth="1"/>
    <col min="8676" max="8912" width="9.140625" style="84"/>
    <col min="8913" max="8913" width="9" style="84" bestFit="1" customWidth="1"/>
    <col min="8914" max="8914" width="9.85546875" style="84" bestFit="1" customWidth="1"/>
    <col min="8915" max="8915" width="9.140625" style="84" bestFit="1" customWidth="1"/>
    <col min="8916" max="8916" width="16" style="84" bestFit="1" customWidth="1"/>
    <col min="8917" max="8917" width="9" style="84" bestFit="1" customWidth="1"/>
    <col min="8918" max="8918" width="7.85546875" style="84" bestFit="1" customWidth="1"/>
    <col min="8919" max="8919" width="11.7109375" style="84" bestFit="1" customWidth="1"/>
    <col min="8920" max="8920" width="14.28515625" style="84" customWidth="1"/>
    <col min="8921" max="8921" width="11.7109375" style="84" bestFit="1" customWidth="1"/>
    <col min="8922" max="8922" width="14.140625" style="84" bestFit="1" customWidth="1"/>
    <col min="8923" max="8923" width="16.7109375" style="84" customWidth="1"/>
    <col min="8924" max="8924" width="16.5703125" style="84" customWidth="1"/>
    <col min="8925" max="8926" width="7.85546875" style="84" bestFit="1" customWidth="1"/>
    <col min="8927" max="8927" width="8" style="84" bestFit="1" customWidth="1"/>
    <col min="8928" max="8929" width="7.85546875" style="84" bestFit="1" customWidth="1"/>
    <col min="8930" max="8930" width="9.7109375" style="84" customWidth="1"/>
    <col min="8931" max="8931" width="12.85546875" style="84" customWidth="1"/>
    <col min="8932" max="9168" width="9.140625" style="84"/>
    <col min="9169" max="9169" width="9" style="84" bestFit="1" customWidth="1"/>
    <col min="9170" max="9170" width="9.85546875" style="84" bestFit="1" customWidth="1"/>
    <col min="9171" max="9171" width="9.140625" style="84" bestFit="1" customWidth="1"/>
    <col min="9172" max="9172" width="16" style="84" bestFit="1" customWidth="1"/>
    <col min="9173" max="9173" width="9" style="84" bestFit="1" customWidth="1"/>
    <col min="9174" max="9174" width="7.85546875" style="84" bestFit="1" customWidth="1"/>
    <col min="9175" max="9175" width="11.7109375" style="84" bestFit="1" customWidth="1"/>
    <col min="9176" max="9176" width="14.28515625" style="84" customWidth="1"/>
    <col min="9177" max="9177" width="11.7109375" style="84" bestFit="1" customWidth="1"/>
    <col min="9178" max="9178" width="14.140625" style="84" bestFit="1" customWidth="1"/>
    <col min="9179" max="9179" width="16.7109375" style="84" customWidth="1"/>
    <col min="9180" max="9180" width="16.5703125" style="84" customWidth="1"/>
    <col min="9181" max="9182" width="7.85546875" style="84" bestFit="1" customWidth="1"/>
    <col min="9183" max="9183" width="8" style="84" bestFit="1" customWidth="1"/>
    <col min="9184" max="9185" width="7.85546875" style="84" bestFit="1" customWidth="1"/>
    <col min="9186" max="9186" width="9.7109375" style="84" customWidth="1"/>
    <col min="9187" max="9187" width="12.85546875" style="84" customWidth="1"/>
    <col min="9188" max="9424" width="9.140625" style="84"/>
    <col min="9425" max="9425" width="9" style="84" bestFit="1" customWidth="1"/>
    <col min="9426" max="9426" width="9.85546875" style="84" bestFit="1" customWidth="1"/>
    <col min="9427" max="9427" width="9.140625" style="84" bestFit="1" customWidth="1"/>
    <col min="9428" max="9428" width="16" style="84" bestFit="1" customWidth="1"/>
    <col min="9429" max="9429" width="9" style="84" bestFit="1" customWidth="1"/>
    <col min="9430" max="9430" width="7.85546875" style="84" bestFit="1" customWidth="1"/>
    <col min="9431" max="9431" width="11.7109375" style="84" bestFit="1" customWidth="1"/>
    <col min="9432" max="9432" width="14.28515625" style="84" customWidth="1"/>
    <col min="9433" max="9433" width="11.7109375" style="84" bestFit="1" customWidth="1"/>
    <col min="9434" max="9434" width="14.140625" style="84" bestFit="1" customWidth="1"/>
    <col min="9435" max="9435" width="16.7109375" style="84" customWidth="1"/>
    <col min="9436" max="9436" width="16.5703125" style="84" customWidth="1"/>
    <col min="9437" max="9438" width="7.85546875" style="84" bestFit="1" customWidth="1"/>
    <col min="9439" max="9439" width="8" style="84" bestFit="1" customWidth="1"/>
    <col min="9440" max="9441" width="7.85546875" style="84" bestFit="1" customWidth="1"/>
    <col min="9442" max="9442" width="9.7109375" style="84" customWidth="1"/>
    <col min="9443" max="9443" width="12.85546875" style="84" customWidth="1"/>
    <col min="9444" max="9680" width="9.140625" style="84"/>
    <col min="9681" max="9681" width="9" style="84" bestFit="1" customWidth="1"/>
    <col min="9682" max="9682" width="9.85546875" style="84" bestFit="1" customWidth="1"/>
    <col min="9683" max="9683" width="9.140625" style="84" bestFit="1" customWidth="1"/>
    <col min="9684" max="9684" width="16" style="84" bestFit="1" customWidth="1"/>
    <col min="9685" max="9685" width="9" style="84" bestFit="1" customWidth="1"/>
    <col min="9686" max="9686" width="7.85546875" style="84" bestFit="1" customWidth="1"/>
    <col min="9687" max="9687" width="11.7109375" style="84" bestFit="1" customWidth="1"/>
    <col min="9688" max="9688" width="14.28515625" style="84" customWidth="1"/>
    <col min="9689" max="9689" width="11.7109375" style="84" bestFit="1" customWidth="1"/>
    <col min="9690" max="9690" width="14.140625" style="84" bestFit="1" customWidth="1"/>
    <col min="9691" max="9691" width="16.7109375" style="84" customWidth="1"/>
    <col min="9692" max="9692" width="16.5703125" style="84" customWidth="1"/>
    <col min="9693" max="9694" width="7.85546875" style="84" bestFit="1" customWidth="1"/>
    <col min="9695" max="9695" width="8" style="84" bestFit="1" customWidth="1"/>
    <col min="9696" max="9697" width="7.85546875" style="84" bestFit="1" customWidth="1"/>
    <col min="9698" max="9698" width="9.7109375" style="84" customWidth="1"/>
    <col min="9699" max="9699" width="12.85546875" style="84" customWidth="1"/>
    <col min="9700" max="9936" width="9.140625" style="84"/>
    <col min="9937" max="9937" width="9" style="84" bestFit="1" customWidth="1"/>
    <col min="9938" max="9938" width="9.85546875" style="84" bestFit="1" customWidth="1"/>
    <col min="9939" max="9939" width="9.140625" style="84" bestFit="1" customWidth="1"/>
    <col min="9940" max="9940" width="16" style="84" bestFit="1" customWidth="1"/>
    <col min="9941" max="9941" width="9" style="84" bestFit="1" customWidth="1"/>
    <col min="9942" max="9942" width="7.85546875" style="84" bestFit="1" customWidth="1"/>
    <col min="9943" max="9943" width="11.7109375" style="84" bestFit="1" customWidth="1"/>
    <col min="9944" max="9944" width="14.28515625" style="84" customWidth="1"/>
    <col min="9945" max="9945" width="11.7109375" style="84" bestFit="1" customWidth="1"/>
    <col min="9946" max="9946" width="14.140625" style="84" bestFit="1" customWidth="1"/>
    <col min="9947" max="9947" width="16.7109375" style="84" customWidth="1"/>
    <col min="9948" max="9948" width="16.5703125" style="84" customWidth="1"/>
    <col min="9949" max="9950" width="7.85546875" style="84" bestFit="1" customWidth="1"/>
    <col min="9951" max="9951" width="8" style="84" bestFit="1" customWidth="1"/>
    <col min="9952" max="9953" width="7.85546875" style="84" bestFit="1" customWidth="1"/>
    <col min="9954" max="9954" width="9.7109375" style="84" customWidth="1"/>
    <col min="9955" max="9955" width="12.85546875" style="84" customWidth="1"/>
    <col min="9956" max="10192" width="9.140625" style="84"/>
    <col min="10193" max="10193" width="9" style="84" bestFit="1" customWidth="1"/>
    <col min="10194" max="10194" width="9.85546875" style="84" bestFit="1" customWidth="1"/>
    <col min="10195" max="10195" width="9.140625" style="84" bestFit="1" customWidth="1"/>
    <col min="10196" max="10196" width="16" style="84" bestFit="1" customWidth="1"/>
    <col min="10197" max="10197" width="9" style="84" bestFit="1" customWidth="1"/>
    <col min="10198" max="10198" width="7.85546875" style="84" bestFit="1" customWidth="1"/>
    <col min="10199" max="10199" width="11.7109375" style="84" bestFit="1" customWidth="1"/>
    <col min="10200" max="10200" width="14.28515625" style="84" customWidth="1"/>
    <col min="10201" max="10201" width="11.7109375" style="84" bestFit="1" customWidth="1"/>
    <col min="10202" max="10202" width="14.140625" style="84" bestFit="1" customWidth="1"/>
    <col min="10203" max="10203" width="16.7109375" style="84" customWidth="1"/>
    <col min="10204" max="10204" width="16.5703125" style="84" customWidth="1"/>
    <col min="10205" max="10206" width="7.85546875" style="84" bestFit="1" customWidth="1"/>
    <col min="10207" max="10207" width="8" style="84" bestFit="1" customWidth="1"/>
    <col min="10208" max="10209" width="7.85546875" style="84" bestFit="1" customWidth="1"/>
    <col min="10210" max="10210" width="9.7109375" style="84" customWidth="1"/>
    <col min="10211" max="10211" width="12.85546875" style="84" customWidth="1"/>
    <col min="10212" max="10448" width="9.140625" style="84"/>
    <col min="10449" max="10449" width="9" style="84" bestFit="1" customWidth="1"/>
    <col min="10450" max="10450" width="9.85546875" style="84" bestFit="1" customWidth="1"/>
    <col min="10451" max="10451" width="9.140625" style="84" bestFit="1" customWidth="1"/>
    <col min="10452" max="10452" width="16" style="84" bestFit="1" customWidth="1"/>
    <col min="10453" max="10453" width="9" style="84" bestFit="1" customWidth="1"/>
    <col min="10454" max="10454" width="7.85546875" style="84" bestFit="1" customWidth="1"/>
    <col min="10455" max="10455" width="11.7109375" style="84" bestFit="1" customWidth="1"/>
    <col min="10456" max="10456" width="14.28515625" style="84" customWidth="1"/>
    <col min="10457" max="10457" width="11.7109375" style="84" bestFit="1" customWidth="1"/>
    <col min="10458" max="10458" width="14.140625" style="84" bestFit="1" customWidth="1"/>
    <col min="10459" max="10459" width="16.7109375" style="84" customWidth="1"/>
    <col min="10460" max="10460" width="16.5703125" style="84" customWidth="1"/>
    <col min="10461" max="10462" width="7.85546875" style="84" bestFit="1" customWidth="1"/>
    <col min="10463" max="10463" width="8" style="84" bestFit="1" customWidth="1"/>
    <col min="10464" max="10465" width="7.85546875" style="84" bestFit="1" customWidth="1"/>
    <col min="10466" max="10466" width="9.7109375" style="84" customWidth="1"/>
    <col min="10467" max="10467" width="12.85546875" style="84" customWidth="1"/>
    <col min="10468" max="10704" width="9.140625" style="84"/>
    <col min="10705" max="10705" width="9" style="84" bestFit="1" customWidth="1"/>
    <col min="10706" max="10706" width="9.85546875" style="84" bestFit="1" customWidth="1"/>
    <col min="10707" max="10707" width="9.140625" style="84" bestFit="1" customWidth="1"/>
    <col min="10708" max="10708" width="16" style="84" bestFit="1" customWidth="1"/>
    <col min="10709" max="10709" width="9" style="84" bestFit="1" customWidth="1"/>
    <col min="10710" max="10710" width="7.85546875" style="84" bestFit="1" customWidth="1"/>
    <col min="10711" max="10711" width="11.7109375" style="84" bestFit="1" customWidth="1"/>
    <col min="10712" max="10712" width="14.28515625" style="84" customWidth="1"/>
    <col min="10713" max="10713" width="11.7109375" style="84" bestFit="1" customWidth="1"/>
    <col min="10714" max="10714" width="14.140625" style="84" bestFit="1" customWidth="1"/>
    <col min="10715" max="10715" width="16.7109375" style="84" customWidth="1"/>
    <col min="10716" max="10716" width="16.5703125" style="84" customWidth="1"/>
    <col min="10717" max="10718" width="7.85546875" style="84" bestFit="1" customWidth="1"/>
    <col min="10719" max="10719" width="8" style="84" bestFit="1" customWidth="1"/>
    <col min="10720" max="10721" width="7.85546875" style="84" bestFit="1" customWidth="1"/>
    <col min="10722" max="10722" width="9.7109375" style="84" customWidth="1"/>
    <col min="10723" max="10723" width="12.85546875" style="84" customWidth="1"/>
    <col min="10724" max="10960" width="9.140625" style="84"/>
    <col min="10961" max="10961" width="9" style="84" bestFit="1" customWidth="1"/>
    <col min="10962" max="10962" width="9.85546875" style="84" bestFit="1" customWidth="1"/>
    <col min="10963" max="10963" width="9.140625" style="84" bestFit="1" customWidth="1"/>
    <col min="10964" max="10964" width="16" style="84" bestFit="1" customWidth="1"/>
    <col min="10965" max="10965" width="9" style="84" bestFit="1" customWidth="1"/>
    <col min="10966" max="10966" width="7.85546875" style="84" bestFit="1" customWidth="1"/>
    <col min="10967" max="10967" width="11.7109375" style="84" bestFit="1" customWidth="1"/>
    <col min="10968" max="10968" width="14.28515625" style="84" customWidth="1"/>
    <col min="10969" max="10969" width="11.7109375" style="84" bestFit="1" customWidth="1"/>
    <col min="10970" max="10970" width="14.140625" style="84" bestFit="1" customWidth="1"/>
    <col min="10971" max="10971" width="16.7109375" style="84" customWidth="1"/>
    <col min="10972" max="10972" width="16.5703125" style="84" customWidth="1"/>
    <col min="10973" max="10974" width="7.85546875" style="84" bestFit="1" customWidth="1"/>
    <col min="10975" max="10975" width="8" style="84" bestFit="1" customWidth="1"/>
    <col min="10976" max="10977" width="7.85546875" style="84" bestFit="1" customWidth="1"/>
    <col min="10978" max="10978" width="9.7109375" style="84" customWidth="1"/>
    <col min="10979" max="10979" width="12.85546875" style="84" customWidth="1"/>
    <col min="10980" max="11216" width="9.140625" style="84"/>
    <col min="11217" max="11217" width="9" style="84" bestFit="1" customWidth="1"/>
    <col min="11218" max="11218" width="9.85546875" style="84" bestFit="1" customWidth="1"/>
    <col min="11219" max="11219" width="9.140625" style="84" bestFit="1" customWidth="1"/>
    <col min="11220" max="11220" width="16" style="84" bestFit="1" customWidth="1"/>
    <col min="11221" max="11221" width="9" style="84" bestFit="1" customWidth="1"/>
    <col min="11222" max="11222" width="7.85546875" style="84" bestFit="1" customWidth="1"/>
    <col min="11223" max="11223" width="11.7109375" style="84" bestFit="1" customWidth="1"/>
    <col min="11224" max="11224" width="14.28515625" style="84" customWidth="1"/>
    <col min="11225" max="11225" width="11.7109375" style="84" bestFit="1" customWidth="1"/>
    <col min="11226" max="11226" width="14.140625" style="84" bestFit="1" customWidth="1"/>
    <col min="11227" max="11227" width="16.7109375" style="84" customWidth="1"/>
    <col min="11228" max="11228" width="16.5703125" style="84" customWidth="1"/>
    <col min="11229" max="11230" width="7.85546875" style="84" bestFit="1" customWidth="1"/>
    <col min="11231" max="11231" width="8" style="84" bestFit="1" customWidth="1"/>
    <col min="11232" max="11233" width="7.85546875" style="84" bestFit="1" customWidth="1"/>
    <col min="11234" max="11234" width="9.7109375" style="84" customWidth="1"/>
    <col min="11235" max="11235" width="12.85546875" style="84" customWidth="1"/>
    <col min="11236" max="11472" width="9.140625" style="84"/>
    <col min="11473" max="11473" width="9" style="84" bestFit="1" customWidth="1"/>
    <col min="11474" max="11474" width="9.85546875" style="84" bestFit="1" customWidth="1"/>
    <col min="11475" max="11475" width="9.140625" style="84" bestFit="1" customWidth="1"/>
    <col min="11476" max="11476" width="16" style="84" bestFit="1" customWidth="1"/>
    <col min="11477" max="11477" width="9" style="84" bestFit="1" customWidth="1"/>
    <col min="11478" max="11478" width="7.85546875" style="84" bestFit="1" customWidth="1"/>
    <col min="11479" max="11479" width="11.7109375" style="84" bestFit="1" customWidth="1"/>
    <col min="11480" max="11480" width="14.28515625" style="84" customWidth="1"/>
    <col min="11481" max="11481" width="11.7109375" style="84" bestFit="1" customWidth="1"/>
    <col min="11482" max="11482" width="14.140625" style="84" bestFit="1" customWidth="1"/>
    <col min="11483" max="11483" width="16.7109375" style="84" customWidth="1"/>
    <col min="11484" max="11484" width="16.5703125" style="84" customWidth="1"/>
    <col min="11485" max="11486" width="7.85546875" style="84" bestFit="1" customWidth="1"/>
    <col min="11487" max="11487" width="8" style="84" bestFit="1" customWidth="1"/>
    <col min="11488" max="11489" width="7.85546875" style="84" bestFit="1" customWidth="1"/>
    <col min="11490" max="11490" width="9.7109375" style="84" customWidth="1"/>
    <col min="11491" max="11491" width="12.85546875" style="84" customWidth="1"/>
    <col min="11492" max="11728" width="9.140625" style="84"/>
    <col min="11729" max="11729" width="9" style="84" bestFit="1" customWidth="1"/>
    <col min="11730" max="11730" width="9.85546875" style="84" bestFit="1" customWidth="1"/>
    <col min="11731" max="11731" width="9.140625" style="84" bestFit="1" customWidth="1"/>
    <col min="11732" max="11732" width="16" style="84" bestFit="1" customWidth="1"/>
    <col min="11733" max="11733" width="9" style="84" bestFit="1" customWidth="1"/>
    <col min="11734" max="11734" width="7.85546875" style="84" bestFit="1" customWidth="1"/>
    <col min="11735" max="11735" width="11.7109375" style="84" bestFit="1" customWidth="1"/>
    <col min="11736" max="11736" width="14.28515625" style="84" customWidth="1"/>
    <col min="11737" max="11737" width="11.7109375" style="84" bestFit="1" customWidth="1"/>
    <col min="11738" max="11738" width="14.140625" style="84" bestFit="1" customWidth="1"/>
    <col min="11739" max="11739" width="16.7109375" style="84" customWidth="1"/>
    <col min="11740" max="11740" width="16.5703125" style="84" customWidth="1"/>
    <col min="11741" max="11742" width="7.85546875" style="84" bestFit="1" customWidth="1"/>
    <col min="11743" max="11743" width="8" style="84" bestFit="1" customWidth="1"/>
    <col min="11744" max="11745" width="7.85546875" style="84" bestFit="1" customWidth="1"/>
    <col min="11746" max="11746" width="9.7109375" style="84" customWidth="1"/>
    <col min="11747" max="11747" width="12.85546875" style="84" customWidth="1"/>
    <col min="11748" max="11984" width="9.140625" style="84"/>
    <col min="11985" max="11985" width="9" style="84" bestFit="1" customWidth="1"/>
    <col min="11986" max="11986" width="9.85546875" style="84" bestFit="1" customWidth="1"/>
    <col min="11987" max="11987" width="9.140625" style="84" bestFit="1" customWidth="1"/>
    <col min="11988" max="11988" width="16" style="84" bestFit="1" customWidth="1"/>
    <col min="11989" max="11989" width="9" style="84" bestFit="1" customWidth="1"/>
    <col min="11990" max="11990" width="7.85546875" style="84" bestFit="1" customWidth="1"/>
    <col min="11991" max="11991" width="11.7109375" style="84" bestFit="1" customWidth="1"/>
    <col min="11992" max="11992" width="14.28515625" style="84" customWidth="1"/>
    <col min="11993" max="11993" width="11.7109375" style="84" bestFit="1" customWidth="1"/>
    <col min="11994" max="11994" width="14.140625" style="84" bestFit="1" customWidth="1"/>
    <col min="11995" max="11995" width="16.7109375" style="84" customWidth="1"/>
    <col min="11996" max="11996" width="16.5703125" style="84" customWidth="1"/>
    <col min="11997" max="11998" width="7.85546875" style="84" bestFit="1" customWidth="1"/>
    <col min="11999" max="11999" width="8" style="84" bestFit="1" customWidth="1"/>
    <col min="12000" max="12001" width="7.85546875" style="84" bestFit="1" customWidth="1"/>
    <col min="12002" max="12002" width="9.7109375" style="84" customWidth="1"/>
    <col min="12003" max="12003" width="12.85546875" style="84" customWidth="1"/>
    <col min="12004" max="12240" width="9.140625" style="84"/>
    <col min="12241" max="12241" width="9" style="84" bestFit="1" customWidth="1"/>
    <col min="12242" max="12242" width="9.85546875" style="84" bestFit="1" customWidth="1"/>
    <col min="12243" max="12243" width="9.140625" style="84" bestFit="1" customWidth="1"/>
    <col min="12244" max="12244" width="16" style="84" bestFit="1" customWidth="1"/>
    <col min="12245" max="12245" width="9" style="84" bestFit="1" customWidth="1"/>
    <col min="12246" max="12246" width="7.85546875" style="84" bestFit="1" customWidth="1"/>
    <col min="12247" max="12247" width="11.7109375" style="84" bestFit="1" customWidth="1"/>
    <col min="12248" max="12248" width="14.28515625" style="84" customWidth="1"/>
    <col min="12249" max="12249" width="11.7109375" style="84" bestFit="1" customWidth="1"/>
    <col min="12250" max="12250" width="14.140625" style="84" bestFit="1" customWidth="1"/>
    <col min="12251" max="12251" width="16.7109375" style="84" customWidth="1"/>
    <col min="12252" max="12252" width="16.5703125" style="84" customWidth="1"/>
    <col min="12253" max="12254" width="7.85546875" style="84" bestFit="1" customWidth="1"/>
    <col min="12255" max="12255" width="8" style="84" bestFit="1" customWidth="1"/>
    <col min="12256" max="12257" width="7.85546875" style="84" bestFit="1" customWidth="1"/>
    <col min="12258" max="12258" width="9.7109375" style="84" customWidth="1"/>
    <col min="12259" max="12259" width="12.85546875" style="84" customWidth="1"/>
    <col min="12260" max="12496" width="9.140625" style="84"/>
    <col min="12497" max="12497" width="9" style="84" bestFit="1" customWidth="1"/>
    <col min="12498" max="12498" width="9.85546875" style="84" bestFit="1" customWidth="1"/>
    <col min="12499" max="12499" width="9.140625" style="84" bestFit="1" customWidth="1"/>
    <col min="12500" max="12500" width="16" style="84" bestFit="1" customWidth="1"/>
    <col min="12501" max="12501" width="9" style="84" bestFit="1" customWidth="1"/>
    <col min="12502" max="12502" width="7.85546875" style="84" bestFit="1" customWidth="1"/>
    <col min="12503" max="12503" width="11.7109375" style="84" bestFit="1" customWidth="1"/>
    <col min="12504" max="12504" width="14.28515625" style="84" customWidth="1"/>
    <col min="12505" max="12505" width="11.7109375" style="84" bestFit="1" customWidth="1"/>
    <col min="12506" max="12506" width="14.140625" style="84" bestFit="1" customWidth="1"/>
    <col min="12507" max="12507" width="16.7109375" style="84" customWidth="1"/>
    <col min="12508" max="12508" width="16.5703125" style="84" customWidth="1"/>
    <col min="12509" max="12510" width="7.85546875" style="84" bestFit="1" customWidth="1"/>
    <col min="12511" max="12511" width="8" style="84" bestFit="1" customWidth="1"/>
    <col min="12512" max="12513" width="7.85546875" style="84" bestFit="1" customWidth="1"/>
    <col min="12514" max="12514" width="9.7109375" style="84" customWidth="1"/>
    <col min="12515" max="12515" width="12.85546875" style="84" customWidth="1"/>
    <col min="12516" max="12752" width="9.140625" style="84"/>
    <col min="12753" max="12753" width="9" style="84" bestFit="1" customWidth="1"/>
    <col min="12754" max="12754" width="9.85546875" style="84" bestFit="1" customWidth="1"/>
    <col min="12755" max="12755" width="9.140625" style="84" bestFit="1" customWidth="1"/>
    <col min="12756" max="12756" width="16" style="84" bestFit="1" customWidth="1"/>
    <col min="12757" max="12757" width="9" style="84" bestFit="1" customWidth="1"/>
    <col min="12758" max="12758" width="7.85546875" style="84" bestFit="1" customWidth="1"/>
    <col min="12759" max="12759" width="11.7109375" style="84" bestFit="1" customWidth="1"/>
    <col min="12760" max="12760" width="14.28515625" style="84" customWidth="1"/>
    <col min="12761" max="12761" width="11.7109375" style="84" bestFit="1" customWidth="1"/>
    <col min="12762" max="12762" width="14.140625" style="84" bestFit="1" customWidth="1"/>
    <col min="12763" max="12763" width="16.7109375" style="84" customWidth="1"/>
    <col min="12764" max="12764" width="16.5703125" style="84" customWidth="1"/>
    <col min="12765" max="12766" width="7.85546875" style="84" bestFit="1" customWidth="1"/>
    <col min="12767" max="12767" width="8" style="84" bestFit="1" customWidth="1"/>
    <col min="12768" max="12769" width="7.85546875" style="84" bestFit="1" customWidth="1"/>
    <col min="12770" max="12770" width="9.7109375" style="84" customWidth="1"/>
    <col min="12771" max="12771" width="12.85546875" style="84" customWidth="1"/>
    <col min="12772" max="13008" width="9.140625" style="84"/>
    <col min="13009" max="13009" width="9" style="84" bestFit="1" customWidth="1"/>
    <col min="13010" max="13010" width="9.85546875" style="84" bestFit="1" customWidth="1"/>
    <col min="13011" max="13011" width="9.140625" style="84" bestFit="1" customWidth="1"/>
    <col min="13012" max="13012" width="16" style="84" bestFit="1" customWidth="1"/>
    <col min="13013" max="13013" width="9" style="84" bestFit="1" customWidth="1"/>
    <col min="13014" max="13014" width="7.85546875" style="84" bestFit="1" customWidth="1"/>
    <col min="13015" max="13015" width="11.7109375" style="84" bestFit="1" customWidth="1"/>
    <col min="13016" max="13016" width="14.28515625" style="84" customWidth="1"/>
    <col min="13017" max="13017" width="11.7109375" style="84" bestFit="1" customWidth="1"/>
    <col min="13018" max="13018" width="14.140625" style="84" bestFit="1" customWidth="1"/>
    <col min="13019" max="13019" width="16.7109375" style="84" customWidth="1"/>
    <col min="13020" max="13020" width="16.5703125" style="84" customWidth="1"/>
    <col min="13021" max="13022" width="7.85546875" style="84" bestFit="1" customWidth="1"/>
    <col min="13023" max="13023" width="8" style="84" bestFit="1" customWidth="1"/>
    <col min="13024" max="13025" width="7.85546875" style="84" bestFit="1" customWidth="1"/>
    <col min="13026" max="13026" width="9.7109375" style="84" customWidth="1"/>
    <col min="13027" max="13027" width="12.85546875" style="84" customWidth="1"/>
    <col min="13028" max="13264" width="9.140625" style="84"/>
    <col min="13265" max="13265" width="9" style="84" bestFit="1" customWidth="1"/>
    <col min="13266" max="13266" width="9.85546875" style="84" bestFit="1" customWidth="1"/>
    <col min="13267" max="13267" width="9.140625" style="84" bestFit="1" customWidth="1"/>
    <col min="13268" max="13268" width="16" style="84" bestFit="1" customWidth="1"/>
    <col min="13269" max="13269" width="9" style="84" bestFit="1" customWidth="1"/>
    <col min="13270" max="13270" width="7.85546875" style="84" bestFit="1" customWidth="1"/>
    <col min="13271" max="13271" width="11.7109375" style="84" bestFit="1" customWidth="1"/>
    <col min="13272" max="13272" width="14.28515625" style="84" customWidth="1"/>
    <col min="13273" max="13273" width="11.7109375" style="84" bestFit="1" customWidth="1"/>
    <col min="13274" max="13274" width="14.140625" style="84" bestFit="1" customWidth="1"/>
    <col min="13275" max="13275" width="16.7109375" style="84" customWidth="1"/>
    <col min="13276" max="13276" width="16.5703125" style="84" customWidth="1"/>
    <col min="13277" max="13278" width="7.85546875" style="84" bestFit="1" customWidth="1"/>
    <col min="13279" max="13279" width="8" style="84" bestFit="1" customWidth="1"/>
    <col min="13280" max="13281" width="7.85546875" style="84" bestFit="1" customWidth="1"/>
    <col min="13282" max="13282" width="9.7109375" style="84" customWidth="1"/>
    <col min="13283" max="13283" width="12.85546875" style="84" customWidth="1"/>
    <col min="13284" max="13520" width="9.140625" style="84"/>
    <col min="13521" max="13521" width="9" style="84" bestFit="1" customWidth="1"/>
    <col min="13522" max="13522" width="9.85546875" style="84" bestFit="1" customWidth="1"/>
    <col min="13523" max="13523" width="9.140625" style="84" bestFit="1" customWidth="1"/>
    <col min="13524" max="13524" width="16" style="84" bestFit="1" customWidth="1"/>
    <col min="13525" max="13525" width="9" style="84" bestFit="1" customWidth="1"/>
    <col min="13526" max="13526" width="7.85546875" style="84" bestFit="1" customWidth="1"/>
    <col min="13527" max="13527" width="11.7109375" style="84" bestFit="1" customWidth="1"/>
    <col min="13528" max="13528" width="14.28515625" style="84" customWidth="1"/>
    <col min="13529" max="13529" width="11.7109375" style="84" bestFit="1" customWidth="1"/>
    <col min="13530" max="13530" width="14.140625" style="84" bestFit="1" customWidth="1"/>
    <col min="13531" max="13531" width="16.7109375" style="84" customWidth="1"/>
    <col min="13532" max="13532" width="16.5703125" style="84" customWidth="1"/>
    <col min="13533" max="13534" width="7.85546875" style="84" bestFit="1" customWidth="1"/>
    <col min="13535" max="13535" width="8" style="84" bestFit="1" customWidth="1"/>
    <col min="13536" max="13537" width="7.85546875" style="84" bestFit="1" customWidth="1"/>
    <col min="13538" max="13538" width="9.7109375" style="84" customWidth="1"/>
    <col min="13539" max="13539" width="12.85546875" style="84" customWidth="1"/>
    <col min="13540" max="13776" width="9.140625" style="84"/>
    <col min="13777" max="13777" width="9" style="84" bestFit="1" customWidth="1"/>
    <col min="13778" max="13778" width="9.85546875" style="84" bestFit="1" customWidth="1"/>
    <col min="13779" max="13779" width="9.140625" style="84" bestFit="1" customWidth="1"/>
    <col min="13780" max="13780" width="16" style="84" bestFit="1" customWidth="1"/>
    <col min="13781" max="13781" width="9" style="84" bestFit="1" customWidth="1"/>
    <col min="13782" max="13782" width="7.85546875" style="84" bestFit="1" customWidth="1"/>
    <col min="13783" max="13783" width="11.7109375" style="84" bestFit="1" customWidth="1"/>
    <col min="13784" max="13784" width="14.28515625" style="84" customWidth="1"/>
    <col min="13785" max="13785" width="11.7109375" style="84" bestFit="1" customWidth="1"/>
    <col min="13786" max="13786" width="14.140625" style="84" bestFit="1" customWidth="1"/>
    <col min="13787" max="13787" width="16.7109375" style="84" customWidth="1"/>
    <col min="13788" max="13788" width="16.5703125" style="84" customWidth="1"/>
    <col min="13789" max="13790" width="7.85546875" style="84" bestFit="1" customWidth="1"/>
    <col min="13791" max="13791" width="8" style="84" bestFit="1" customWidth="1"/>
    <col min="13792" max="13793" width="7.85546875" style="84" bestFit="1" customWidth="1"/>
    <col min="13794" max="13794" width="9.7109375" style="84" customWidth="1"/>
    <col min="13795" max="13795" width="12.85546875" style="84" customWidth="1"/>
    <col min="13796" max="14032" width="9.140625" style="84"/>
    <col min="14033" max="14033" width="9" style="84" bestFit="1" customWidth="1"/>
    <col min="14034" max="14034" width="9.85546875" style="84" bestFit="1" customWidth="1"/>
    <col min="14035" max="14035" width="9.140625" style="84" bestFit="1" customWidth="1"/>
    <col min="14036" max="14036" width="16" style="84" bestFit="1" customWidth="1"/>
    <col min="14037" max="14037" width="9" style="84" bestFit="1" customWidth="1"/>
    <col min="14038" max="14038" width="7.85546875" style="84" bestFit="1" customWidth="1"/>
    <col min="14039" max="14039" width="11.7109375" style="84" bestFit="1" customWidth="1"/>
    <col min="14040" max="14040" width="14.28515625" style="84" customWidth="1"/>
    <col min="14041" max="14041" width="11.7109375" style="84" bestFit="1" customWidth="1"/>
    <col min="14042" max="14042" width="14.140625" style="84" bestFit="1" customWidth="1"/>
    <col min="14043" max="14043" width="16.7109375" style="84" customWidth="1"/>
    <col min="14044" max="14044" width="16.5703125" style="84" customWidth="1"/>
    <col min="14045" max="14046" width="7.85546875" style="84" bestFit="1" customWidth="1"/>
    <col min="14047" max="14047" width="8" style="84" bestFit="1" customWidth="1"/>
    <col min="14048" max="14049" width="7.85546875" style="84" bestFit="1" customWidth="1"/>
    <col min="14050" max="14050" width="9.7109375" style="84" customWidth="1"/>
    <col min="14051" max="14051" width="12.85546875" style="84" customWidth="1"/>
    <col min="14052" max="14288" width="9.140625" style="84"/>
    <col min="14289" max="14289" width="9" style="84" bestFit="1" customWidth="1"/>
    <col min="14290" max="14290" width="9.85546875" style="84" bestFit="1" customWidth="1"/>
    <col min="14291" max="14291" width="9.140625" style="84" bestFit="1" customWidth="1"/>
    <col min="14292" max="14292" width="16" style="84" bestFit="1" customWidth="1"/>
    <col min="14293" max="14293" width="9" style="84" bestFit="1" customWidth="1"/>
    <col min="14294" max="14294" width="7.85546875" style="84" bestFit="1" customWidth="1"/>
    <col min="14295" max="14295" width="11.7109375" style="84" bestFit="1" customWidth="1"/>
    <col min="14296" max="14296" width="14.28515625" style="84" customWidth="1"/>
    <col min="14297" max="14297" width="11.7109375" style="84" bestFit="1" customWidth="1"/>
    <col min="14298" max="14298" width="14.140625" style="84" bestFit="1" customWidth="1"/>
    <col min="14299" max="14299" width="16.7109375" style="84" customWidth="1"/>
    <col min="14300" max="14300" width="16.5703125" style="84" customWidth="1"/>
    <col min="14301" max="14302" width="7.85546875" style="84" bestFit="1" customWidth="1"/>
    <col min="14303" max="14303" width="8" style="84" bestFit="1" customWidth="1"/>
    <col min="14304" max="14305" width="7.85546875" style="84" bestFit="1" customWidth="1"/>
    <col min="14306" max="14306" width="9.7109375" style="84" customWidth="1"/>
    <col min="14307" max="14307" width="12.85546875" style="84" customWidth="1"/>
    <col min="14308" max="14544" width="9.140625" style="84"/>
    <col min="14545" max="14545" width="9" style="84" bestFit="1" customWidth="1"/>
    <col min="14546" max="14546" width="9.85546875" style="84" bestFit="1" customWidth="1"/>
    <col min="14547" max="14547" width="9.140625" style="84" bestFit="1" customWidth="1"/>
    <col min="14548" max="14548" width="16" style="84" bestFit="1" customWidth="1"/>
    <col min="14549" max="14549" width="9" style="84" bestFit="1" customWidth="1"/>
    <col min="14550" max="14550" width="7.85546875" style="84" bestFit="1" customWidth="1"/>
    <col min="14551" max="14551" width="11.7109375" style="84" bestFit="1" customWidth="1"/>
    <col min="14552" max="14552" width="14.28515625" style="84" customWidth="1"/>
    <col min="14553" max="14553" width="11.7109375" style="84" bestFit="1" customWidth="1"/>
    <col min="14554" max="14554" width="14.140625" style="84" bestFit="1" customWidth="1"/>
    <col min="14555" max="14555" width="16.7109375" style="84" customWidth="1"/>
    <col min="14556" max="14556" width="16.5703125" style="84" customWidth="1"/>
    <col min="14557" max="14558" width="7.85546875" style="84" bestFit="1" customWidth="1"/>
    <col min="14559" max="14559" width="8" style="84" bestFit="1" customWidth="1"/>
    <col min="14560" max="14561" width="7.85546875" style="84" bestFit="1" customWidth="1"/>
    <col min="14562" max="14562" width="9.7109375" style="84" customWidth="1"/>
    <col min="14563" max="14563" width="12.85546875" style="84" customWidth="1"/>
    <col min="14564" max="14800" width="9.140625" style="84"/>
    <col min="14801" max="14801" width="9" style="84" bestFit="1" customWidth="1"/>
    <col min="14802" max="14802" width="9.85546875" style="84" bestFit="1" customWidth="1"/>
    <col min="14803" max="14803" width="9.140625" style="84" bestFit="1" customWidth="1"/>
    <col min="14804" max="14804" width="16" style="84" bestFit="1" customWidth="1"/>
    <col min="14805" max="14805" width="9" style="84" bestFit="1" customWidth="1"/>
    <col min="14806" max="14806" width="7.85546875" style="84" bestFit="1" customWidth="1"/>
    <col min="14807" max="14807" width="11.7109375" style="84" bestFit="1" customWidth="1"/>
    <col min="14808" max="14808" width="14.28515625" style="84" customWidth="1"/>
    <col min="14809" max="14809" width="11.7109375" style="84" bestFit="1" customWidth="1"/>
    <col min="14810" max="14810" width="14.140625" style="84" bestFit="1" customWidth="1"/>
    <col min="14811" max="14811" width="16.7109375" style="84" customWidth="1"/>
    <col min="14812" max="14812" width="16.5703125" style="84" customWidth="1"/>
    <col min="14813" max="14814" width="7.85546875" style="84" bestFit="1" customWidth="1"/>
    <col min="14815" max="14815" width="8" style="84" bestFit="1" customWidth="1"/>
    <col min="14816" max="14817" width="7.85546875" style="84" bestFit="1" customWidth="1"/>
    <col min="14818" max="14818" width="9.7109375" style="84" customWidth="1"/>
    <col min="14819" max="14819" width="12.85546875" style="84" customWidth="1"/>
    <col min="14820" max="15056" width="9.140625" style="84"/>
    <col min="15057" max="15057" width="9" style="84" bestFit="1" customWidth="1"/>
    <col min="15058" max="15058" width="9.85546875" style="84" bestFit="1" customWidth="1"/>
    <col min="15059" max="15059" width="9.140625" style="84" bestFit="1" customWidth="1"/>
    <col min="15060" max="15060" width="16" style="84" bestFit="1" customWidth="1"/>
    <col min="15061" max="15061" width="9" style="84" bestFit="1" customWidth="1"/>
    <col min="15062" max="15062" width="7.85546875" style="84" bestFit="1" customWidth="1"/>
    <col min="15063" max="15063" width="11.7109375" style="84" bestFit="1" customWidth="1"/>
    <col min="15064" max="15064" width="14.28515625" style="84" customWidth="1"/>
    <col min="15065" max="15065" width="11.7109375" style="84" bestFit="1" customWidth="1"/>
    <col min="15066" max="15066" width="14.140625" style="84" bestFit="1" customWidth="1"/>
    <col min="15067" max="15067" width="16.7109375" style="84" customWidth="1"/>
    <col min="15068" max="15068" width="16.5703125" style="84" customWidth="1"/>
    <col min="15069" max="15070" width="7.85546875" style="84" bestFit="1" customWidth="1"/>
    <col min="15071" max="15071" width="8" style="84" bestFit="1" customWidth="1"/>
    <col min="15072" max="15073" width="7.85546875" style="84" bestFit="1" customWidth="1"/>
    <col min="15074" max="15074" width="9.7109375" style="84" customWidth="1"/>
    <col min="15075" max="15075" width="12.85546875" style="84" customWidth="1"/>
    <col min="15076" max="15312" width="9.140625" style="84"/>
    <col min="15313" max="15313" width="9" style="84" bestFit="1" customWidth="1"/>
    <col min="15314" max="15314" width="9.85546875" style="84" bestFit="1" customWidth="1"/>
    <col min="15315" max="15315" width="9.140625" style="84" bestFit="1" customWidth="1"/>
    <col min="15316" max="15316" width="16" style="84" bestFit="1" customWidth="1"/>
    <col min="15317" max="15317" width="9" style="84" bestFit="1" customWidth="1"/>
    <col min="15318" max="15318" width="7.85546875" style="84" bestFit="1" customWidth="1"/>
    <col min="15319" max="15319" width="11.7109375" style="84" bestFit="1" customWidth="1"/>
    <col min="15320" max="15320" width="14.28515625" style="84" customWidth="1"/>
    <col min="15321" max="15321" width="11.7109375" style="84" bestFit="1" customWidth="1"/>
    <col min="15322" max="15322" width="14.140625" style="84" bestFit="1" customWidth="1"/>
    <col min="15323" max="15323" width="16.7109375" style="84" customWidth="1"/>
    <col min="15324" max="15324" width="16.5703125" style="84" customWidth="1"/>
    <col min="15325" max="15326" width="7.85546875" style="84" bestFit="1" customWidth="1"/>
    <col min="15327" max="15327" width="8" style="84" bestFit="1" customWidth="1"/>
    <col min="15328" max="15329" width="7.85546875" style="84" bestFit="1" customWidth="1"/>
    <col min="15330" max="15330" width="9.7109375" style="84" customWidth="1"/>
    <col min="15331" max="15331" width="12.85546875" style="84" customWidth="1"/>
    <col min="15332" max="15568" width="9.140625" style="84"/>
    <col min="15569" max="15569" width="9" style="84" bestFit="1" customWidth="1"/>
    <col min="15570" max="15570" width="9.85546875" style="84" bestFit="1" customWidth="1"/>
    <col min="15571" max="15571" width="9.140625" style="84" bestFit="1" customWidth="1"/>
    <col min="15572" max="15572" width="16" style="84" bestFit="1" customWidth="1"/>
    <col min="15573" max="15573" width="9" style="84" bestFit="1" customWidth="1"/>
    <col min="15574" max="15574" width="7.85546875" style="84" bestFit="1" customWidth="1"/>
    <col min="15575" max="15575" width="11.7109375" style="84" bestFit="1" customWidth="1"/>
    <col min="15576" max="15576" width="14.28515625" style="84" customWidth="1"/>
    <col min="15577" max="15577" width="11.7109375" style="84" bestFit="1" customWidth="1"/>
    <col min="15578" max="15578" width="14.140625" style="84" bestFit="1" customWidth="1"/>
    <col min="15579" max="15579" width="16.7109375" style="84" customWidth="1"/>
    <col min="15580" max="15580" width="16.5703125" style="84" customWidth="1"/>
    <col min="15581" max="15582" width="7.85546875" style="84" bestFit="1" customWidth="1"/>
    <col min="15583" max="15583" width="8" style="84" bestFit="1" customWidth="1"/>
    <col min="15584" max="15585" width="7.85546875" style="84" bestFit="1" customWidth="1"/>
    <col min="15586" max="15586" width="9.7109375" style="84" customWidth="1"/>
    <col min="15587" max="15587" width="12.85546875" style="84" customWidth="1"/>
    <col min="15588" max="15824" width="9.140625" style="84"/>
    <col min="15825" max="15825" width="9" style="84" bestFit="1" customWidth="1"/>
    <col min="15826" max="15826" width="9.85546875" style="84" bestFit="1" customWidth="1"/>
    <col min="15827" max="15827" width="9.140625" style="84" bestFit="1" customWidth="1"/>
    <col min="15828" max="15828" width="16" style="84" bestFit="1" customWidth="1"/>
    <col min="15829" max="15829" width="9" style="84" bestFit="1" customWidth="1"/>
    <col min="15830" max="15830" width="7.85546875" style="84" bestFit="1" customWidth="1"/>
    <col min="15831" max="15831" width="11.7109375" style="84" bestFit="1" customWidth="1"/>
    <col min="15832" max="15832" width="14.28515625" style="84" customWidth="1"/>
    <col min="15833" max="15833" width="11.7109375" style="84" bestFit="1" customWidth="1"/>
    <col min="15834" max="15834" width="14.140625" style="84" bestFit="1" customWidth="1"/>
    <col min="15835" max="15835" width="16.7109375" style="84" customWidth="1"/>
    <col min="15836" max="15836" width="16.5703125" style="84" customWidth="1"/>
    <col min="15837" max="15838" width="7.85546875" style="84" bestFit="1" customWidth="1"/>
    <col min="15839" max="15839" width="8" style="84" bestFit="1" customWidth="1"/>
    <col min="15840" max="15841" width="7.85546875" style="84" bestFit="1" customWidth="1"/>
    <col min="15842" max="15842" width="9.7109375" style="84" customWidth="1"/>
    <col min="15843" max="15843" width="12.85546875" style="84" customWidth="1"/>
    <col min="15844" max="16080" width="9.140625" style="84"/>
    <col min="16081" max="16081" width="9" style="84" bestFit="1" customWidth="1"/>
    <col min="16082" max="16082" width="9.85546875" style="84" bestFit="1" customWidth="1"/>
    <col min="16083" max="16083" width="9.140625" style="84" bestFit="1" customWidth="1"/>
    <col min="16084" max="16084" width="16" style="84" bestFit="1" customWidth="1"/>
    <col min="16085" max="16085" width="9" style="84" bestFit="1" customWidth="1"/>
    <col min="16086" max="16086" width="7.85546875" style="84" bestFit="1" customWidth="1"/>
    <col min="16087" max="16087" width="11.7109375" style="84" bestFit="1" customWidth="1"/>
    <col min="16088" max="16088" width="14.28515625" style="84" customWidth="1"/>
    <col min="16089" max="16089" width="11.7109375" style="84" bestFit="1" customWidth="1"/>
    <col min="16090" max="16090" width="14.140625" style="84" bestFit="1" customWidth="1"/>
    <col min="16091" max="16091" width="16.7109375" style="84" customWidth="1"/>
    <col min="16092" max="16092" width="16.5703125" style="84" customWidth="1"/>
    <col min="16093" max="16094" width="7.85546875" style="84" bestFit="1" customWidth="1"/>
    <col min="16095" max="16095" width="8" style="84" bestFit="1" customWidth="1"/>
    <col min="16096" max="16097" width="7.85546875" style="84" bestFit="1" customWidth="1"/>
    <col min="16098" max="16098" width="9.7109375" style="84" customWidth="1"/>
    <col min="16099" max="16099" width="12.85546875" style="84" customWidth="1"/>
    <col min="16100" max="16384" width="9.140625" style="84"/>
  </cols>
  <sheetData>
    <row r="1" spans="1:12" s="86" customFormat="1" ht="15.75" customHeight="1">
      <c r="A1" s="408" t="s">
        <v>1</v>
      </c>
      <c r="B1" s="492" t="s">
        <v>0</v>
      </c>
      <c r="C1" s="491" t="s">
        <v>91</v>
      </c>
      <c r="D1" s="491"/>
      <c r="E1" s="491"/>
      <c r="F1" s="494" t="s">
        <v>239</v>
      </c>
      <c r="G1" s="488" t="s">
        <v>29</v>
      </c>
      <c r="H1" s="489"/>
      <c r="I1" s="489"/>
      <c r="J1" s="490"/>
    </row>
    <row r="2" spans="1:12" ht="16.5" thickBot="1">
      <c r="A2" s="409"/>
      <c r="B2" s="493"/>
      <c r="C2" s="87" t="s">
        <v>23</v>
      </c>
      <c r="D2" s="92" t="s">
        <v>9</v>
      </c>
      <c r="E2" s="93" t="s">
        <v>33</v>
      </c>
      <c r="F2" s="495"/>
      <c r="G2" s="149"/>
      <c r="H2" s="149"/>
      <c r="I2" s="149"/>
      <c r="J2" s="150"/>
    </row>
    <row r="3" spans="1:12" s="113" customFormat="1">
      <c r="A3" s="359" t="str">
        <f>'1-συμβολαια'!A3</f>
        <v>13ο</v>
      </c>
      <c r="B3" s="368" t="str">
        <f>'1-συμβολαια'!C3</f>
        <v>γονική [1/2 αγροτεμάχιο ;;;??? Πρίνος -'';;;???'' 466μ2</v>
      </c>
      <c r="C3" s="296">
        <f>'1-συμβολαια'!L3*24%</f>
        <v>32.845862399999994</v>
      </c>
      <c r="D3" s="296">
        <v>16.53</v>
      </c>
      <c r="E3" s="296">
        <f>C3-D3</f>
        <v>16.315862399999993</v>
      </c>
      <c r="F3" s="280">
        <f>'13-ντιΜιΧο'!CD3</f>
        <v>357.74399999999997</v>
      </c>
      <c r="G3" s="297"/>
      <c r="H3" s="297"/>
      <c r="I3" s="298"/>
      <c r="J3" s="299"/>
    </row>
    <row r="4" spans="1:12" s="113" customFormat="1">
      <c r="A4" s="352" t="str">
        <f>'1-συμβολαια'!A4</f>
        <v>14ο</v>
      </c>
      <c r="B4" s="353" t="str">
        <f>'1-συμβολαια'!C4</f>
        <v>αγορπαωλησία [αγροτεμάχιο ;;;??? Πρίνος -'';;;???'' 2.000μ2 τίμημα = 10.000 Δ.Ο.Υ. =</v>
      </c>
      <c r="C4" s="229">
        <f>'1-συμβολαια'!L4*24%</f>
        <v>50.995200000000004</v>
      </c>
      <c r="D4" s="229">
        <v>34.68</v>
      </c>
      <c r="E4" s="229">
        <f t="shared" ref="E4" si="0">C4-D4</f>
        <v>16.315200000000004</v>
      </c>
      <c r="F4" s="229">
        <f>'13-ντιΜιΧο'!CD4</f>
        <v>394.94399999999996</v>
      </c>
      <c r="G4" s="231"/>
      <c r="H4" s="231"/>
      <c r="I4" s="358"/>
      <c r="J4" s="230"/>
    </row>
    <row r="5" spans="1:12" ht="15.75">
      <c r="A5" s="422" t="s">
        <v>47</v>
      </c>
      <c r="B5" s="423"/>
      <c r="C5" s="322">
        <f>SUM(C3:C4)</f>
        <v>83.841062399999998</v>
      </c>
      <c r="D5" s="322">
        <f>SUM(D3:D4)</f>
        <v>51.21</v>
      </c>
      <c r="E5" s="322">
        <f>SUM(E3:E4)</f>
        <v>32.631062399999998</v>
      </c>
      <c r="F5" s="322">
        <f>SUM(F3:F4)</f>
        <v>752.68799999999987</v>
      </c>
    </row>
    <row r="6" spans="1:12" ht="15.75" customHeight="1">
      <c r="G6" s="144"/>
      <c r="H6" s="144"/>
      <c r="I6" s="144"/>
      <c r="J6" s="144"/>
      <c r="K6" s="113"/>
      <c r="L6" s="113"/>
    </row>
    <row r="7" spans="1:12" ht="15.75" customHeight="1">
      <c r="G7" s="146" t="s">
        <v>104</v>
      </c>
      <c r="H7" s="142"/>
      <c r="I7" s="147"/>
      <c r="J7" s="145"/>
      <c r="K7" s="145"/>
      <c r="L7" s="145"/>
    </row>
    <row r="8" spans="1:12" ht="15.75">
      <c r="G8" s="142"/>
      <c r="H8" s="148" t="s">
        <v>237</v>
      </c>
      <c r="I8" s="147"/>
      <c r="J8" s="53"/>
      <c r="K8" s="53"/>
      <c r="L8" s="113"/>
    </row>
    <row r="9" spans="1:12">
      <c r="G9" s="142"/>
      <c r="H9" s="142"/>
      <c r="I9" s="146" t="s">
        <v>238</v>
      </c>
      <c r="J9" s="100"/>
      <c r="K9" s="113"/>
      <c r="L9" s="113"/>
    </row>
    <row r="10" spans="1:12">
      <c r="G10" s="100"/>
      <c r="H10" s="100"/>
      <c r="I10" s="100"/>
    </row>
    <row r="11" spans="1:12">
      <c r="C11" s="91">
        <f>SUM(C8:C10)</f>
        <v>0</v>
      </c>
      <c r="G11" s="100"/>
      <c r="H11" s="100"/>
      <c r="I11" s="100"/>
    </row>
    <row r="12" spans="1:12">
      <c r="I12" s="100"/>
    </row>
    <row r="13" spans="1:12">
      <c r="I13" s="100"/>
    </row>
    <row r="14" spans="1:12">
      <c r="I14" s="100"/>
    </row>
    <row r="15" spans="1:12">
      <c r="G15" s="3"/>
      <c r="H15" s="100"/>
      <c r="I15" s="100"/>
    </row>
    <row r="16" spans="1:12">
      <c r="G16" s="100"/>
      <c r="H16" s="143"/>
      <c r="I16" s="100"/>
    </row>
    <row r="17" spans="7:9">
      <c r="G17" s="100"/>
      <c r="H17" s="100"/>
      <c r="I17" s="3"/>
    </row>
    <row r="18" spans="7:9">
      <c r="I18" s="100"/>
    </row>
    <row r="19" spans="7:9">
      <c r="I19" s="100"/>
    </row>
    <row r="20" spans="7:9">
      <c r="I20" s="100"/>
    </row>
    <row r="21" spans="7:9">
      <c r="I21" s="100"/>
    </row>
    <row r="22" spans="7:9">
      <c r="I22" s="100"/>
    </row>
    <row r="23" spans="7:9">
      <c r="I23" s="100"/>
    </row>
    <row r="24" spans="7:9">
      <c r="I24" s="100"/>
    </row>
    <row r="25" spans="7:9">
      <c r="I25" s="100"/>
    </row>
    <row r="26" spans="7:9">
      <c r="I26" s="100"/>
    </row>
    <row r="27" spans="7:9">
      <c r="I27" s="100"/>
    </row>
    <row r="28" spans="7:9">
      <c r="I28" s="100"/>
    </row>
    <row r="29" spans="7:9">
      <c r="I29" s="100"/>
    </row>
    <row r="30" spans="7:9">
      <c r="I30" s="100"/>
    </row>
    <row r="31" spans="7:9">
      <c r="I31" s="100"/>
    </row>
  </sheetData>
  <mergeCells count="6">
    <mergeCell ref="G1:J1"/>
    <mergeCell ref="A5:B5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2026-02-12T05:44:59Z</dcterms:modified>
</cp:coreProperties>
</file>