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BZ8" i="24"/>
  <c r="L4" i="9"/>
  <c r="L6"/>
  <c r="L7"/>
  <c r="L3"/>
  <c r="N7" i="1"/>
  <c r="N4"/>
  <c r="AW8" i="24" l="1"/>
  <c r="AX8"/>
  <c r="AY8"/>
  <c r="AZ8"/>
  <c r="F4" l="1"/>
  <c r="F6"/>
  <c r="F7"/>
  <c r="F3"/>
  <c r="R7" i="20"/>
  <c r="R4"/>
  <c r="R8" s="1"/>
  <c r="P7"/>
  <c r="P4"/>
  <c r="O7"/>
  <c r="O4"/>
  <c r="P8"/>
  <c r="Q8"/>
  <c r="T6"/>
  <c r="T3"/>
  <c r="F4" i="4"/>
  <c r="F6"/>
  <c r="F7"/>
  <c r="F3"/>
  <c r="R4" i="10"/>
  <c r="R5"/>
  <c r="R7"/>
  <c r="G8" i="12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H4"/>
  <c r="H83"/>
  <c r="G4"/>
  <c r="G6"/>
  <c r="G7"/>
  <c r="G3"/>
  <c r="F4"/>
  <c r="F6"/>
  <c r="H6" s="1"/>
  <c r="F7"/>
  <c r="H7" s="1"/>
  <c r="F8"/>
  <c r="F9"/>
  <c r="F10"/>
  <c r="H10" s="1"/>
  <c r="F11"/>
  <c r="H11" s="1"/>
  <c r="F12"/>
  <c r="F13"/>
  <c r="F14"/>
  <c r="H14" s="1"/>
  <c r="F15"/>
  <c r="H15" s="1"/>
  <c r="F16"/>
  <c r="F17"/>
  <c r="F18"/>
  <c r="H18" s="1"/>
  <c r="F19"/>
  <c r="H19" s="1"/>
  <c r="F20"/>
  <c r="F21"/>
  <c r="F22"/>
  <c r="H22" s="1"/>
  <c r="F23"/>
  <c r="H23" s="1"/>
  <c r="F24"/>
  <c r="F25"/>
  <c r="F26"/>
  <c r="H26" s="1"/>
  <c r="F27"/>
  <c r="H27" s="1"/>
  <c r="F28"/>
  <c r="F29"/>
  <c r="F30"/>
  <c r="H30" s="1"/>
  <c r="F31"/>
  <c r="H31" s="1"/>
  <c r="F32"/>
  <c r="F33"/>
  <c r="F34"/>
  <c r="H34" s="1"/>
  <c r="F35"/>
  <c r="H35" s="1"/>
  <c r="F36"/>
  <c r="F37"/>
  <c r="F38"/>
  <c r="H38" s="1"/>
  <c r="F39"/>
  <c r="H39" s="1"/>
  <c r="F40"/>
  <c r="F41"/>
  <c r="F42"/>
  <c r="H42" s="1"/>
  <c r="F43"/>
  <c r="H43" s="1"/>
  <c r="F44"/>
  <c r="F45"/>
  <c r="F46"/>
  <c r="H46" s="1"/>
  <c r="F47"/>
  <c r="H47" s="1"/>
  <c r="F48"/>
  <c r="F49"/>
  <c r="F50"/>
  <c r="H50" s="1"/>
  <c r="F51"/>
  <c r="H51" s="1"/>
  <c r="F52"/>
  <c r="F53"/>
  <c r="F54"/>
  <c r="H54" s="1"/>
  <c r="F55"/>
  <c r="H55" s="1"/>
  <c r="F56"/>
  <c r="F57"/>
  <c r="F58"/>
  <c r="H58" s="1"/>
  <c r="F59"/>
  <c r="H59" s="1"/>
  <c r="F60"/>
  <c r="F61"/>
  <c r="F62"/>
  <c r="H62" s="1"/>
  <c r="F63"/>
  <c r="H63" s="1"/>
  <c r="F64"/>
  <c r="F65"/>
  <c r="F66"/>
  <c r="H66" s="1"/>
  <c r="F67"/>
  <c r="H67" s="1"/>
  <c r="F68"/>
  <c r="F69"/>
  <c r="F70"/>
  <c r="H70" s="1"/>
  <c r="F71"/>
  <c r="H71" s="1"/>
  <c r="F72"/>
  <c r="F73"/>
  <c r="F74"/>
  <c r="H74" s="1"/>
  <c r="F75"/>
  <c r="H75" s="1"/>
  <c r="F76"/>
  <c r="F77"/>
  <c r="F78"/>
  <c r="H78" s="1"/>
  <c r="F79"/>
  <c r="H79" s="1"/>
  <c r="F80"/>
  <c r="F81"/>
  <c r="F82"/>
  <c r="H82" s="1"/>
  <c r="F83"/>
  <c r="F84"/>
  <c r="F85"/>
  <c r="F86"/>
  <c r="H86" s="1"/>
  <c r="F87"/>
  <c r="H87" s="1"/>
  <c r="F88"/>
  <c r="F89"/>
  <c r="F90"/>
  <c r="H90" s="1"/>
  <c r="F91"/>
  <c r="H91" s="1"/>
  <c r="F92"/>
  <c r="F93"/>
  <c r="F94"/>
  <c r="H94" s="1"/>
  <c r="F95"/>
  <c r="H95" s="1"/>
  <c r="F96"/>
  <c r="F97"/>
  <c r="F98"/>
  <c r="H98" s="1"/>
  <c r="F99"/>
  <c r="H99" s="1"/>
  <c r="F100"/>
  <c r="F101"/>
  <c r="F102"/>
  <c r="H102" s="1"/>
  <c r="F103"/>
  <c r="H103" s="1"/>
  <c r="F104"/>
  <c r="F105"/>
  <c r="F106"/>
  <c r="H106" s="1"/>
  <c r="F107"/>
  <c r="H107" s="1"/>
  <c r="F108"/>
  <c r="F109"/>
  <c r="F110"/>
  <c r="H110" s="1"/>
  <c r="F111"/>
  <c r="H111" s="1"/>
  <c r="F112"/>
  <c r="F113"/>
  <c r="F114"/>
  <c r="H114" s="1"/>
  <c r="F115"/>
  <c r="H115" s="1"/>
  <c r="F116"/>
  <c r="F117"/>
  <c r="F118"/>
  <c r="H118" s="1"/>
  <c r="F119"/>
  <c r="H119" s="1"/>
  <c r="F120"/>
  <c r="F121"/>
  <c r="F122"/>
  <c r="H122" s="1"/>
  <c r="F123"/>
  <c r="H123" s="1"/>
  <c r="F124"/>
  <c r="F125"/>
  <c r="F126"/>
  <c r="H126" s="1"/>
  <c r="F127"/>
  <c r="H127" s="1"/>
  <c r="F128"/>
  <c r="F129"/>
  <c r="F130"/>
  <c r="H130" s="1"/>
  <c r="F131"/>
  <c r="H131" s="1"/>
  <c r="F132"/>
  <c r="F133"/>
  <c r="F134"/>
  <c r="H134" s="1"/>
  <c r="F135"/>
  <c r="H135" s="1"/>
  <c r="F136"/>
  <c r="F137"/>
  <c r="F138"/>
  <c r="H138" s="1"/>
  <c r="F139"/>
  <c r="H139" s="1"/>
  <c r="F140"/>
  <c r="F141"/>
  <c r="F142"/>
  <c r="H142" s="1"/>
  <c r="F143"/>
  <c r="H143" s="1"/>
  <c r="F144"/>
  <c r="F145"/>
  <c r="F146"/>
  <c r="H146" s="1"/>
  <c r="F147"/>
  <c r="H147" s="1"/>
  <c r="F148"/>
  <c r="F149"/>
  <c r="F3"/>
  <c r="H3" s="1"/>
  <c r="AG3" i="16"/>
  <c r="AH3" s="1"/>
  <c r="Z6"/>
  <c r="Z3"/>
  <c r="Y6"/>
  <c r="Y3"/>
  <c r="W6"/>
  <c r="W3"/>
  <c r="V6"/>
  <c r="V3"/>
  <c r="N6"/>
  <c r="N3"/>
  <c r="L6"/>
  <c r="L3"/>
  <c r="N6" i="1"/>
  <c r="N3"/>
  <c r="T7" i="20" l="1"/>
  <c r="H148" i="12"/>
  <c r="H144"/>
  <c r="H140"/>
  <c r="H136"/>
  <c r="H132"/>
  <c r="H128"/>
  <c r="H124"/>
  <c r="H120"/>
  <c r="H116"/>
  <c r="H112"/>
  <c r="H108"/>
  <c r="H104"/>
  <c r="H100"/>
  <c r="H96"/>
  <c r="H149"/>
  <c r="H145"/>
  <c r="H141"/>
  <c r="H137"/>
  <c r="H133"/>
  <c r="H129"/>
  <c r="H125"/>
  <c r="H121"/>
  <c r="H117"/>
  <c r="H113"/>
  <c r="H109"/>
  <c r="H105"/>
  <c r="H101"/>
  <c r="H97"/>
  <c r="H93"/>
  <c r="H89"/>
  <c r="H85"/>
  <c r="H81"/>
  <c r="H77"/>
  <c r="H73"/>
  <c r="H69"/>
  <c r="H65"/>
  <c r="H61"/>
  <c r="H57"/>
  <c r="H53"/>
  <c r="H49"/>
  <c r="H45"/>
  <c r="H41"/>
  <c r="H37"/>
  <c r="H33"/>
  <c r="H29"/>
  <c r="H25"/>
  <c r="H21"/>
  <c r="H17"/>
  <c r="H13"/>
  <c r="H9"/>
  <c r="H92"/>
  <c r="H88"/>
  <c r="H84"/>
  <c r="H80"/>
  <c r="H76"/>
  <c r="H72"/>
  <c r="H68"/>
  <c r="H64"/>
  <c r="H60"/>
  <c r="H56"/>
  <c r="H52"/>
  <c r="H48"/>
  <c r="H44"/>
  <c r="H40"/>
  <c r="H36"/>
  <c r="H32"/>
  <c r="H28"/>
  <c r="H24"/>
  <c r="H20"/>
  <c r="H16"/>
  <c r="H12"/>
  <c r="H8"/>
  <c r="T4" i="20"/>
  <c r="M36" i="1"/>
  <c r="L36"/>
  <c r="K36"/>
  <c r="I36"/>
  <c r="L25"/>
  <c r="K25"/>
  <c r="I25"/>
  <c r="H36"/>
  <c r="AA8" i="16"/>
  <c r="H25" i="1"/>
  <c r="M25" l="1"/>
  <c r="C149" i="12"/>
  <c r="B149"/>
  <c r="A149"/>
  <c r="C148"/>
  <c r="B148"/>
  <c r="A148"/>
  <c r="C147"/>
  <c r="B147"/>
  <c r="A147"/>
  <c r="C146"/>
  <c r="B146"/>
  <c r="A146"/>
  <c r="C145"/>
  <c r="B145"/>
  <c r="A145"/>
  <c r="C144"/>
  <c r="B144"/>
  <c r="A144"/>
  <c r="C143"/>
  <c r="B143"/>
  <c r="A143"/>
  <c r="C142"/>
  <c r="B142"/>
  <c r="A142"/>
  <c r="C141"/>
  <c r="B141"/>
  <c r="A141"/>
  <c r="C140"/>
  <c r="B140"/>
  <c r="A140"/>
  <c r="C139"/>
  <c r="B139"/>
  <c r="A139"/>
  <c r="Y3" i="5" l="1"/>
  <c r="Y4"/>
  <c r="Y6"/>
  <c r="Y7"/>
  <c r="V4"/>
  <c r="V6"/>
  <c r="V7"/>
  <c r="V3"/>
  <c r="V8" i="9"/>
  <c r="S8" i="20"/>
  <c r="P8" i="4"/>
  <c r="BA4" i="24"/>
  <c r="BA6"/>
  <c r="BA7"/>
  <c r="BA3"/>
  <c r="AU4"/>
  <c r="AU6"/>
  <c r="AU7"/>
  <c r="AU3"/>
  <c r="Q8"/>
  <c r="P8" l="1"/>
  <c r="Q4" i="4"/>
  <c r="Q6"/>
  <c r="Q7"/>
  <c r="Q3"/>
  <c r="D3" i="24"/>
  <c r="AG4" i="16"/>
  <c r="D4" i="24" s="1"/>
  <c r="AG6" i="16"/>
  <c r="AG7"/>
  <c r="D7" i="24" s="1"/>
  <c r="BQ7"/>
  <c r="BQ6"/>
  <c r="BQ4"/>
  <c r="BQ3"/>
  <c r="AE7"/>
  <c r="AE6"/>
  <c r="AE4"/>
  <c r="AE3"/>
  <c r="D6" l="1"/>
  <c r="AH6" i="16"/>
  <c r="I4" i="4"/>
  <c r="I6"/>
  <c r="I7"/>
  <c r="O8" i="24" l="1"/>
  <c r="AQ8"/>
  <c r="AR8"/>
  <c r="U8"/>
  <c r="J4" i="1"/>
  <c r="J6"/>
  <c r="J7"/>
  <c r="J3"/>
  <c r="T8" i="23"/>
  <c r="S8" i="24"/>
  <c r="T8"/>
  <c r="T8" i="9"/>
  <c r="U8"/>
  <c r="W8"/>
  <c r="X8"/>
  <c r="M8" i="5" l="1"/>
  <c r="N8"/>
  <c r="X8" i="16" l="1"/>
  <c r="Y8"/>
  <c r="Z8"/>
  <c r="AB8"/>
  <c r="AC8"/>
  <c r="AF8"/>
  <c r="AG8"/>
  <c r="D8" i="15" l="1"/>
  <c r="E8"/>
  <c r="F8"/>
  <c r="I3" i="4" l="1"/>
  <c r="F4" i="1" l="1"/>
  <c r="F6"/>
  <c r="F7"/>
  <c r="F3"/>
  <c r="T8" i="5" l="1"/>
  <c r="R8"/>
  <c r="E7" l="1"/>
  <c r="D7"/>
  <c r="C7"/>
  <c r="A7"/>
  <c r="E6"/>
  <c r="D6"/>
  <c r="C6"/>
  <c r="B6"/>
  <c r="A6"/>
  <c r="E4" l="1"/>
  <c r="D4"/>
  <c r="C4"/>
  <c r="A4"/>
  <c r="Y8"/>
  <c r="E3" l="1"/>
  <c r="D3"/>
  <c r="C3"/>
  <c r="B3"/>
  <c r="A3"/>
  <c r="C7" i="28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7" i="8"/>
  <c r="A6"/>
  <c r="A5"/>
  <c r="A4"/>
  <c r="A3"/>
  <c r="S8" i="9" l="1"/>
  <c r="R8"/>
  <c r="J8" l="1"/>
  <c r="I8"/>
  <c r="H8"/>
  <c r="G8"/>
  <c r="F8"/>
  <c r="E8"/>
  <c r="D7" l="1"/>
  <c r="C7"/>
  <c r="A7"/>
  <c r="D6"/>
  <c r="C6"/>
  <c r="B6"/>
  <c r="A6"/>
  <c r="D4"/>
  <c r="C4"/>
  <c r="A4"/>
  <c r="D3" l="1"/>
  <c r="C3"/>
  <c r="B3"/>
  <c r="A3"/>
  <c r="BP8" i="24"/>
  <c r="BM8"/>
  <c r="BL8"/>
  <c r="BK8"/>
  <c r="BJ8"/>
  <c r="BI8"/>
  <c r="BH8"/>
  <c r="BG8"/>
  <c r="BF8"/>
  <c r="BD8"/>
  <c r="BC8"/>
  <c r="BB8"/>
  <c r="AV8"/>
  <c r="AT8"/>
  <c r="AP8"/>
  <c r="AO8"/>
  <c r="AN8"/>
  <c r="AM8"/>
  <c r="AL8"/>
  <c r="AK8"/>
  <c r="AJ8"/>
  <c r="AI8"/>
  <c r="AH8"/>
  <c r="AG8"/>
  <c r="AD8"/>
  <c r="AC8"/>
  <c r="AB8"/>
  <c r="AA8"/>
  <c r="Z8"/>
  <c r="Y8"/>
  <c r="X8"/>
  <c r="W8"/>
  <c r="V8"/>
  <c r="R8"/>
  <c r="N8"/>
  <c r="M8"/>
  <c r="L8"/>
  <c r="K8"/>
  <c r="J8"/>
  <c r="BE7"/>
  <c r="I7"/>
  <c r="BY7" s="1"/>
  <c r="O7" i="9" s="1"/>
  <c r="F7" i="5" s="1"/>
  <c r="G7" i="24"/>
  <c r="B7"/>
  <c r="A7"/>
  <c r="BE6"/>
  <c r="I6"/>
  <c r="BY6" s="1"/>
  <c r="O6" i="9" s="1"/>
  <c r="F6" i="5" s="1"/>
  <c r="G6" i="24"/>
  <c r="B6"/>
  <c r="A6"/>
  <c r="BE4"/>
  <c r="I4"/>
  <c r="BY4" s="1"/>
  <c r="O4" i="9" s="1"/>
  <c r="F4" i="5" s="1"/>
  <c r="G4" i="24"/>
  <c r="B4"/>
  <c r="A4"/>
  <c r="BE3"/>
  <c r="BA8"/>
  <c r="I3"/>
  <c r="BY3" s="1"/>
  <c r="O3" i="9" s="1"/>
  <c r="F3" i="5" s="1"/>
  <c r="G3" i="24"/>
  <c r="B3"/>
  <c r="A3"/>
  <c r="C17" i="23"/>
  <c r="S8"/>
  <c r="R8"/>
  <c r="Q8"/>
  <c r="P8"/>
  <c r="O8"/>
  <c r="N8"/>
  <c r="M8"/>
  <c r="L8"/>
  <c r="K8"/>
  <c r="J8"/>
  <c r="I8"/>
  <c r="O8" i="9" l="1"/>
  <c r="BE8" i="24"/>
  <c r="BQ8"/>
  <c r="AU8"/>
  <c r="AE8"/>
  <c r="G8"/>
  <c r="F8" s="1"/>
  <c r="D8"/>
  <c r="I8"/>
  <c r="BY8" l="1"/>
  <c r="B7" i="23" l="1"/>
  <c r="A7"/>
  <c r="B6"/>
  <c r="A6"/>
  <c r="B4"/>
  <c r="A4"/>
  <c r="B3"/>
  <c r="A3"/>
  <c r="G8" i="15"/>
  <c r="C7" l="1"/>
  <c r="B7"/>
  <c r="A7"/>
  <c r="C6"/>
  <c r="B6"/>
  <c r="A6"/>
  <c r="C4"/>
  <c r="B4"/>
  <c r="A4"/>
  <c r="C3"/>
  <c r="B3"/>
  <c r="A3"/>
  <c r="D8" i="17"/>
  <c r="B7" l="1"/>
  <c r="A7"/>
  <c r="B6"/>
  <c r="A6"/>
  <c r="B4"/>
  <c r="A4"/>
  <c r="B3"/>
  <c r="A3"/>
  <c r="U8" i="20" l="1"/>
  <c r="O8"/>
  <c r="N8"/>
  <c r="M8"/>
  <c r="L8"/>
  <c r="K8"/>
  <c r="J8"/>
  <c r="I8"/>
  <c r="E8"/>
  <c r="H7" i="24"/>
  <c r="D7" i="20"/>
  <c r="C7"/>
  <c r="B7"/>
  <c r="A7"/>
  <c r="H6" i="24"/>
  <c r="D6" i="20"/>
  <c r="C6"/>
  <c r="B6"/>
  <c r="A6"/>
  <c r="H4" i="24"/>
  <c r="D4" i="20"/>
  <c r="C4"/>
  <c r="B4"/>
  <c r="A4"/>
  <c r="H3" i="24"/>
  <c r="D3" i="20"/>
  <c r="C3"/>
  <c r="B3"/>
  <c r="A3"/>
  <c r="BK8" i="4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P8"/>
  <c r="AO8"/>
  <c r="AN8"/>
  <c r="AL8"/>
  <c r="AK8"/>
  <c r="AJ8"/>
  <c r="AI8"/>
  <c r="AH8"/>
  <c r="AG8"/>
  <c r="AE8"/>
  <c r="AD8"/>
  <c r="AC8"/>
  <c r="AB8"/>
  <c r="AA8"/>
  <c r="Y8"/>
  <c r="W8"/>
  <c r="T8"/>
  <c r="S8"/>
  <c r="R8"/>
  <c r="O8"/>
  <c r="N8"/>
  <c r="M8"/>
  <c r="H8"/>
  <c r="G8"/>
  <c r="F8"/>
  <c r="E8"/>
  <c r="E7" i="24"/>
  <c r="D7" i="4"/>
  <c r="C7"/>
  <c r="B7"/>
  <c r="A7"/>
  <c r="E6" i="24"/>
  <c r="D6" i="4"/>
  <c r="C6"/>
  <c r="B6"/>
  <c r="A6"/>
  <c r="E4" i="24"/>
  <c r="D4" i="4"/>
  <c r="C4"/>
  <c r="B4"/>
  <c r="A4"/>
  <c r="E3" i="24"/>
  <c r="D3" i="4"/>
  <c r="C3"/>
  <c r="V8" i="5" l="1"/>
  <c r="H8" i="24"/>
  <c r="T8" i="20"/>
  <c r="E8" i="24"/>
  <c r="Q8" i="4"/>
  <c r="I8"/>
  <c r="B3"/>
  <c r="A3"/>
  <c r="W8" i="16"/>
  <c r="Q8"/>
  <c r="P8"/>
  <c r="O8"/>
  <c r="N8"/>
  <c r="M8"/>
  <c r="L8"/>
  <c r="C7" i="24" l="1"/>
  <c r="BX7" s="1"/>
  <c r="E7" i="16"/>
  <c r="D7"/>
  <c r="C7"/>
  <c r="B7"/>
  <c r="A7"/>
  <c r="C6" i="24"/>
  <c r="BX6" s="1"/>
  <c r="E6" i="16"/>
  <c r="K6" s="1"/>
  <c r="R6" i="10" s="1"/>
  <c r="D6" i="16"/>
  <c r="I6" s="1"/>
  <c r="J6" s="1"/>
  <c r="C6"/>
  <c r="B6"/>
  <c r="A6"/>
  <c r="C4" i="24"/>
  <c r="BX4" s="1"/>
  <c r="E4" i="16"/>
  <c r="D4"/>
  <c r="C4"/>
  <c r="B4"/>
  <c r="A4"/>
  <c r="E3"/>
  <c r="K3" s="1"/>
  <c r="R3" i="10" s="1"/>
  <c r="D3" i="16"/>
  <c r="I3" s="1"/>
  <c r="C3"/>
  <c r="B3"/>
  <c r="A3"/>
  <c r="B7" i="14"/>
  <c r="A7"/>
  <c r="B6"/>
  <c r="A6"/>
  <c r="B4"/>
  <c r="A4"/>
  <c r="B3"/>
  <c r="A3"/>
  <c r="G150" i="12"/>
  <c r="J3" i="16" l="1"/>
  <c r="J13" s="1"/>
  <c r="I8"/>
  <c r="H4" i="1"/>
  <c r="H6"/>
  <c r="J18" i="16"/>
  <c r="H7" i="1"/>
  <c r="V8" i="16"/>
  <c r="P6" i="9"/>
  <c r="BZ6" i="24"/>
  <c r="P4" i="9"/>
  <c r="BZ4" i="24"/>
  <c r="P7" i="9"/>
  <c r="BZ7" i="24"/>
  <c r="C3"/>
  <c r="BX3" s="1"/>
  <c r="AH8" i="16"/>
  <c r="J8" l="1"/>
  <c r="H8"/>
  <c r="Q7" i="9"/>
  <c r="H7" i="5" s="1"/>
  <c r="F7" i="17"/>
  <c r="Q4" i="9"/>
  <c r="H4" i="5" s="1"/>
  <c r="F4" i="17"/>
  <c r="Q6" i="9"/>
  <c r="H6" i="5" s="1"/>
  <c r="F6" i="17"/>
  <c r="H3" i="1"/>
  <c r="K8" i="16"/>
  <c r="C8" i="24"/>
  <c r="C138" i="12"/>
  <c r="B138"/>
  <c r="A138"/>
  <c r="C137"/>
  <c r="B137"/>
  <c r="A137"/>
  <c r="C136"/>
  <c r="B136"/>
  <c r="A136"/>
  <c r="C135"/>
  <c r="B135"/>
  <c r="A135"/>
  <c r="C134"/>
  <c r="B134"/>
  <c r="A134"/>
  <c r="C133"/>
  <c r="B133"/>
  <c r="A133"/>
  <c r="C132"/>
  <c r="B132"/>
  <c r="A132"/>
  <c r="C131"/>
  <c r="B131"/>
  <c r="A131"/>
  <c r="C130"/>
  <c r="B130"/>
  <c r="A130"/>
  <c r="C129"/>
  <c r="B129"/>
  <c r="A129"/>
  <c r="C128"/>
  <c r="B128"/>
  <c r="A128"/>
  <c r="C127"/>
  <c r="B127"/>
  <c r="A127"/>
  <c r="C126"/>
  <c r="B126"/>
  <c r="A126"/>
  <c r="C125"/>
  <c r="B125"/>
  <c r="A125"/>
  <c r="C124"/>
  <c r="B124"/>
  <c r="A124"/>
  <c r="C123"/>
  <c r="B123"/>
  <c r="A123"/>
  <c r="C122"/>
  <c r="B122"/>
  <c r="A122"/>
  <c r="C121"/>
  <c r="B121"/>
  <c r="A121"/>
  <c r="C120"/>
  <c r="B120"/>
  <c r="A120"/>
  <c r="C119"/>
  <c r="B119"/>
  <c r="A119"/>
  <c r="C118"/>
  <c r="B118"/>
  <c r="A118"/>
  <c r="C117"/>
  <c r="B117"/>
  <c r="A117"/>
  <c r="C116"/>
  <c r="B116"/>
  <c r="A116"/>
  <c r="C115"/>
  <c r="B115"/>
  <c r="A115"/>
  <c r="C114"/>
  <c r="B114"/>
  <c r="A114"/>
  <c r="C113"/>
  <c r="B113"/>
  <c r="A113"/>
  <c r="C112"/>
  <c r="B112"/>
  <c r="A112"/>
  <c r="C111"/>
  <c r="B111"/>
  <c r="A111"/>
  <c r="C110"/>
  <c r="B110"/>
  <c r="A110"/>
  <c r="C109"/>
  <c r="B109"/>
  <c r="A109"/>
  <c r="C108"/>
  <c r="B108"/>
  <c r="A108"/>
  <c r="C107"/>
  <c r="B107"/>
  <c r="A107"/>
  <c r="C106"/>
  <c r="B106"/>
  <c r="A106"/>
  <c r="C105"/>
  <c r="B105"/>
  <c r="A105"/>
  <c r="C104"/>
  <c r="B104"/>
  <c r="A104"/>
  <c r="C103"/>
  <c r="B103"/>
  <c r="A103"/>
  <c r="C102"/>
  <c r="B102"/>
  <c r="A102"/>
  <c r="C101"/>
  <c r="B101"/>
  <c r="A101"/>
  <c r="C100"/>
  <c r="B100"/>
  <c r="A100"/>
  <c r="C99"/>
  <c r="B99"/>
  <c r="A99"/>
  <c r="C98"/>
  <c r="B98"/>
  <c r="A98"/>
  <c r="C97"/>
  <c r="B97"/>
  <c r="A97"/>
  <c r="C96"/>
  <c r="B96"/>
  <c r="A96"/>
  <c r="C95"/>
  <c r="B95"/>
  <c r="A95"/>
  <c r="C94"/>
  <c r="B94"/>
  <c r="A94"/>
  <c r="C93"/>
  <c r="B93"/>
  <c r="A93"/>
  <c r="C92"/>
  <c r="B92"/>
  <c r="A92"/>
  <c r="C91"/>
  <c r="B91"/>
  <c r="A91"/>
  <c r="C90"/>
  <c r="B90"/>
  <c r="A90"/>
  <c r="C89"/>
  <c r="B89"/>
  <c r="A89"/>
  <c r="C88"/>
  <c r="B88"/>
  <c r="A88"/>
  <c r="C87"/>
  <c r="B87"/>
  <c r="A87"/>
  <c r="C86"/>
  <c r="B86"/>
  <c r="A86"/>
  <c r="C85"/>
  <c r="B85"/>
  <c r="A85"/>
  <c r="C84"/>
  <c r="B84"/>
  <c r="A84"/>
  <c r="C83"/>
  <c r="B83"/>
  <c r="A83"/>
  <c r="C82"/>
  <c r="B82"/>
  <c r="A82"/>
  <c r="C81"/>
  <c r="B81"/>
  <c r="A81"/>
  <c r="C80"/>
  <c r="B80"/>
  <c r="A80"/>
  <c r="C79"/>
  <c r="B79"/>
  <c r="A79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C71"/>
  <c r="B71"/>
  <c r="A71"/>
  <c r="C70"/>
  <c r="B70"/>
  <c r="A70"/>
  <c r="C69"/>
  <c r="B69"/>
  <c r="A69"/>
  <c r="C68"/>
  <c r="B68"/>
  <c r="A68"/>
  <c r="C67"/>
  <c r="B67"/>
  <c r="A67"/>
  <c r="C66"/>
  <c r="B66"/>
  <c r="A66"/>
  <c r="C65"/>
  <c r="B65"/>
  <c r="A65"/>
  <c r="C64"/>
  <c r="B64"/>
  <c r="A64"/>
  <c r="C63"/>
  <c r="B63"/>
  <c r="A63"/>
  <c r="C62"/>
  <c r="B62"/>
  <c r="A62"/>
  <c r="C61"/>
  <c r="B61"/>
  <c r="A61"/>
  <c r="C60"/>
  <c r="B60"/>
  <c r="A60"/>
  <c r="C59"/>
  <c r="B59"/>
  <c r="A59"/>
  <c r="C58"/>
  <c r="B58"/>
  <c r="A58"/>
  <c r="C57"/>
  <c r="B57"/>
  <c r="A57"/>
  <c r="C56"/>
  <c r="B56"/>
  <c r="A56"/>
  <c r="C55"/>
  <c r="B55"/>
  <c r="A55"/>
  <c r="C54"/>
  <c r="B54"/>
  <c r="A54"/>
  <c r="C53"/>
  <c r="B53"/>
  <c r="A53"/>
  <c r="C52"/>
  <c r="B52"/>
  <c r="A52"/>
  <c r="C51"/>
  <c r="B51"/>
  <c r="A51"/>
  <c r="C50"/>
  <c r="B50"/>
  <c r="A50"/>
  <c r="C49"/>
  <c r="B49"/>
  <c r="A49"/>
  <c r="C48"/>
  <c r="B48"/>
  <c r="A48"/>
  <c r="C47"/>
  <c r="B47"/>
  <c r="A47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4"/>
  <c r="B4"/>
  <c r="A4"/>
  <c r="F150"/>
  <c r="C3"/>
  <c r="B3"/>
  <c r="A3"/>
  <c r="P3" i="9" l="1"/>
  <c r="BZ3" i="24"/>
  <c r="BX8"/>
  <c r="E8" i="13"/>
  <c r="D8"/>
  <c r="Q3" i="9" l="1"/>
  <c r="H3" i="5" s="1"/>
  <c r="H8" s="1"/>
  <c r="F3" i="17"/>
  <c r="P8" i="9"/>
  <c r="R8" i="10"/>
  <c r="H7" i="13" l="1"/>
  <c r="P7" i="14" s="1"/>
  <c r="C7" i="13"/>
  <c r="F7" s="1"/>
  <c r="B7"/>
  <c r="A7"/>
  <c r="H6"/>
  <c r="P6" i="14" s="1"/>
  <c r="C6" i="13"/>
  <c r="F6" s="1"/>
  <c r="B6"/>
  <c r="A6"/>
  <c r="H4"/>
  <c r="P4" i="14" s="1"/>
  <c r="C4" i="13"/>
  <c r="F4" s="1"/>
  <c r="B4"/>
  <c r="A4"/>
  <c r="H3"/>
  <c r="P3" i="14" s="1"/>
  <c r="C3" i="13"/>
  <c r="B3"/>
  <c r="A3"/>
  <c r="D7" i="25"/>
  <c r="A7"/>
  <c r="C6"/>
  <c r="B6"/>
  <c r="A6"/>
  <c r="C5"/>
  <c r="B5"/>
  <c r="A5"/>
  <c r="C3"/>
  <c r="B3"/>
  <c r="A3"/>
  <c r="C2"/>
  <c r="B2"/>
  <c r="A2"/>
  <c r="M8" i="1"/>
  <c r="K8"/>
  <c r="P8" i="14" l="1"/>
  <c r="I7" i="1" l="1"/>
  <c r="G7" s="1"/>
  <c r="I6"/>
  <c r="G6" s="1"/>
  <c r="I4" l="1"/>
  <c r="G4" s="1"/>
  <c r="I3"/>
  <c r="F8"/>
  <c r="I8" l="1"/>
  <c r="J8"/>
  <c r="G3"/>
  <c r="J3" i="5" l="1"/>
  <c r="J4"/>
  <c r="J6"/>
  <c r="J7"/>
  <c r="F8" i="17" l="1"/>
  <c r="Q8" i="9" l="1"/>
  <c r="G8" i="1" l="1"/>
  <c r="H8" l="1"/>
  <c r="G3" i="13" l="1"/>
  <c r="E3" i="1" s="1"/>
  <c r="G4" i="13"/>
  <c r="E4" i="1" s="1"/>
  <c r="G6" i="13"/>
  <c r="E6" i="1" s="1"/>
  <c r="G7" i="13"/>
  <c r="E7" i="1" s="1"/>
  <c r="H8" i="13"/>
  <c r="J8" i="5" l="1"/>
  <c r="F8" i="13"/>
  <c r="G8"/>
  <c r="L7" i="1" l="1"/>
  <c r="L6"/>
  <c r="L4"/>
  <c r="C7" i="17" l="1"/>
  <c r="E7" s="1"/>
  <c r="N7" i="9" s="1"/>
  <c r="G7" i="5" s="1"/>
  <c r="I7" s="1"/>
  <c r="U7"/>
  <c r="W7" s="1"/>
  <c r="O7" s="1"/>
  <c r="Q7" s="1"/>
  <c r="C4" i="17"/>
  <c r="E4" s="1"/>
  <c r="N4" i="9" s="1"/>
  <c r="G4" i="5" s="1"/>
  <c r="I4" s="1"/>
  <c r="U4"/>
  <c r="W4" s="1"/>
  <c r="O4" s="1"/>
  <c r="Q4" s="1"/>
  <c r="C6" i="17"/>
  <c r="E6" s="1"/>
  <c r="N6" i="9" s="1"/>
  <c r="G6" i="5" s="1"/>
  <c r="I6" s="1"/>
  <c r="U6"/>
  <c r="W6" s="1"/>
  <c r="O6" s="1"/>
  <c r="Q6" s="1"/>
  <c r="C7" i="23"/>
  <c r="C4"/>
  <c r="O4" i="1"/>
  <c r="M4" i="9" s="1"/>
  <c r="K4" i="5" s="1"/>
  <c r="L3" i="1"/>
  <c r="C3" i="17" l="1"/>
  <c r="E3" s="1"/>
  <c r="N3" i="9" s="1"/>
  <c r="G3" i="5" s="1"/>
  <c r="I3" s="1"/>
  <c r="U3"/>
  <c r="P5" i="10"/>
  <c r="K6" i="9"/>
  <c r="P6" i="10" s="1"/>
  <c r="O6" i="1"/>
  <c r="M6" i="9" s="1"/>
  <c r="K6" i="5" s="1"/>
  <c r="K4" i="9"/>
  <c r="P4" i="10" s="1"/>
  <c r="D4" i="23"/>
  <c r="E4" s="1"/>
  <c r="D7"/>
  <c r="E7" s="1"/>
  <c r="K7" i="9"/>
  <c r="P7" i="10" s="1"/>
  <c r="O7" i="1"/>
  <c r="M7" i="9" s="1"/>
  <c r="F8" i="5"/>
  <c r="E8" i="1"/>
  <c r="L8"/>
  <c r="P8" i="5" l="1"/>
  <c r="E8" i="17"/>
  <c r="N8" i="9"/>
  <c r="C8" i="17"/>
  <c r="K7" i="5"/>
  <c r="W3"/>
  <c r="O3" s="1"/>
  <c r="O8" l="1"/>
  <c r="Q3"/>
  <c r="G8"/>
  <c r="L8" i="9"/>
  <c r="U8" i="5"/>
  <c r="C8" i="23"/>
  <c r="I8" i="5" l="1"/>
  <c r="K3" i="9"/>
  <c r="N8" i="1"/>
  <c r="O3"/>
  <c r="W8" i="5"/>
  <c r="K8" i="9" l="1"/>
  <c r="D8" i="23"/>
  <c r="E8"/>
  <c r="M3" i="9"/>
  <c r="O8" i="1"/>
  <c r="L8" i="5"/>
  <c r="M8" i="9" l="1"/>
  <c r="K3" i="5"/>
  <c r="P3" i="10"/>
  <c r="P8" s="1"/>
  <c r="K8" i="5" l="1"/>
  <c r="S8"/>
  <c r="Q8"/>
</calcChain>
</file>

<file path=xl/sharedStrings.xml><?xml version="1.0" encoding="utf-8"?>
<sst xmlns="http://schemas.openxmlformats.org/spreadsheetml/2006/main" count="1230" uniqueCount="497">
  <si>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</si>
  <si>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</si>
  <si>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</si>
  <si>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</si>
  <si>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</si>
  <si>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</si>
  <si>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</si>
  <si>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</si>
  <si>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</si>
  <si>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</si>
  <si>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</si>
  <si>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</si>
  <si>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</si>
  <si>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</si>
  <si>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</si>
  <si>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</si>
  <si>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</si>
  <si>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</si>
  <si>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</si>
  <si>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</si>
  <si>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</si>
  <si>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</si>
  <si>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</si>
  <si>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</si>
  <si>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</si>
  <si>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</si>
  <si>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</si>
  <si>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</si>
  <si>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</si>
  <si>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</si>
  <si>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</si>
  <si>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</si>
  <si>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</si>
  <si>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</si>
  <si>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</si>
  <si>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</si>
  <si>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</si>
  <si>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</si>
  <si>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</si>
  <si>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</si>
  <si>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</si>
  <si>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</si>
  <si>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</si>
  <si>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</si>
  <si>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</si>
  <si>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</si>
  <si>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</si>
  <si>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</si>
  <si>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</si>
  <si>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</si>
  <si>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</si>
  <si>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</si>
  <si>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</si>
  <si>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</si>
  <si>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</si>
  <si>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</si>
  <si>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</si>
  <si>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</si>
  <si>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</si>
  <si>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</si>
  <si>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</si>
  <si>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</si>
  <si>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</si>
  <si>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</si>
  <si>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</si>
  <si>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</si>
  <si>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</si>
  <si>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</si>
  <si>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</si>
  <si>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</si>
  <si>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</si>
  <si>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</si>
  <si>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</si>
  <si>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</si>
  <si>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</si>
  <si>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</si>
  <si>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</si>
  <si>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</si>
  <si>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</si>
  <si>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</si>
  <si>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</si>
  <si>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</si>
  <si>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</si>
  <si>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</si>
  <si>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</si>
  <si>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</si>
  <si>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</si>
  <si>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</si>
  <si>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</si>
  <si>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</si>
  <si>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</si>
  <si>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</si>
  <si>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</si>
  <si>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</si>
  <si>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</si>
  <si>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</si>
  <si>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</si>
  <si>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</si>
  <si>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</si>
  <si>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</si>
  <si>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</si>
  <si>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</si>
  <si>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</si>
  <si>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</si>
  <si>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</si>
  <si>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</si>
  <si>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</si>
  <si>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</si>
  <si>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</si>
  <si>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</si>
  <si>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</si>
  <si>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</si>
  <si>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</si>
  <si>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</si>
  <si>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</si>
  <si>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</si>
  <si>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</si>
  <si>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</si>
  <si>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</si>
  <si>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</si>
  <si>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</si>
  <si>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</si>
  <si>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</si>
  <si>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</si>
  <si>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</si>
  <si>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</si>
  <si>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</si>
  <si>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</si>
  <si>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</si>
  <si>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</si>
  <si>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</si>
  <si>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</si>
  <si>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</si>
  <si>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</si>
  <si>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</si>
  <si>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</si>
  <si>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</si>
  <si>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</si>
  <si>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</si>
  <si>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</si>
  <si>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</si>
  <si>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</si>
  <si>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</si>
  <si>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</si>
  <si>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</si>
  <si>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</si>
  <si>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</si>
  <si>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</si>
  <si>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</si>
  <si>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</si>
  <si>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</si>
  <si>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</si>
  <si>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</si>
  <si>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</si>
  <si>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</si>
  <si>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</si>
  <si>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</si>
  <si>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</si>
  <si>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</si>
  <si>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</si>
  <si>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</si>
  <si>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</si>
  <si>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</si>
  <si>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</si>
  <si>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</si>
  <si>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</si>
  <si>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</si>
  <si>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</si>
  <si>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</si>
  <si>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</si>
  <si>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</si>
  <si>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</si>
  <si>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</si>
  <si>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</si>
  <si>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</si>
  <si>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</si>
  <si>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</si>
  <si>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</si>
  <si>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</si>
  <si>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</si>
  <si>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</si>
  <si>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</si>
  <si>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</si>
  <si>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</si>
  <si>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</si>
  <si>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</si>
  <si>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</si>
  <si>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</si>
  <si>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</si>
  <si>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</si>
  <si>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</si>
  <si>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</si>
  <si>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</si>
  <si>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</si>
  <si>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</si>
  <si>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</si>
  <si>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</si>
  <si>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</si>
  <si>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</si>
  <si>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</si>
  <si>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</si>
  <si>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</si>
  <si>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</si>
  <si>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</si>
  <si>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</si>
  <si>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</si>
  <si>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</si>
  <si>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</si>
  <si>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</si>
  <si>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</si>
  <si>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</si>
  <si>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</si>
  <si>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</si>
  <si>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</si>
  <si>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</si>
  <si>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</si>
  <si>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</si>
  <si>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</si>
  <si>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</si>
  <si>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</si>
  <si>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</si>
  <si>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</si>
  <si>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</si>
  <si>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</si>
  <si>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</si>
  <si>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</si>
  <si>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</si>
  <si>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</si>
  <si>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</si>
  <si>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</si>
  <si>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</si>
  <si>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</si>
  <si>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</si>
  <si>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</si>
  <si>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*2γ*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</si>
  <si>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</si>
  <si>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</si>
  <si>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</si>
  <si>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</si>
  <si>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</si>
  <si>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</si>
  <si>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</si>
  <si>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</si>
  <si>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</si>
  <si>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</si>
  <si>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</si>
  <si>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</si>
  <si>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</si>
  <si>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</si>
  <si>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</si>
  <si>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</si>
  <si>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</si>
  <si>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</si>
  <si>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</si>
  <si>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</si>
  <si>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</si>
  <si>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</si>
  <si>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</si>
  <si>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</si>
  <si>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</si>
  <si>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</si>
  <si>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</si>
  <si>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</si>
  <si>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</si>
  <si>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</si>
  <si>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</si>
  <si>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</si>
  <si>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</si>
  <si>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</si>
  <si>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</si>
  <si>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</si>
  <si>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</si>
  <si>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</si>
  <si>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</si>
  <si>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</si>
  <si>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</si>
  <si>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</si>
  <si>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</si>
  <si>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</si>
  <si>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</si>
  <si>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</si>
  <si>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</si>
  <si>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</si>
  <si>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</si>
  <si>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</si>
  <si>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</si>
  <si>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</si>
  <si>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</si>
  <si>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</si>
  <si>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</si>
  <si>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</si>
  <si>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</si>
  <si>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</si>
  <si>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</si>
  <si>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</si>
  <si>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</si>
  <si>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</si>
  <si>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</si>
  <si>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</si>
  <si>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</si>
  <si>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</si>
  <si>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</si>
  <si>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</si>
  <si>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</si>
  <si>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</si>
  <si>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</si>
  <si>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</si>
  <si>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</si>
  <si>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</si>
  <si>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</si>
  <si>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</si>
  <si>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</si>
  <si>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</si>
  <si>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</si>
  <si>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</si>
  <si>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</si>
  <si>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</si>
  <si>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</si>
  <si>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</si>
  <si>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</si>
  <si>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</si>
  <si>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</si>
  <si>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</si>
  <si>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</si>
  <si>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</si>
  <si>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</si>
  <si>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</si>
  <si>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</si>
  <si>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</si>
  <si>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</si>
  <si>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</si>
  <si>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</si>
  <si>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</si>
  <si>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</si>
  <si>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</si>
  <si>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</si>
  <si>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</si>
  <si>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</si>
  <si>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</si>
  <si>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</si>
  <si>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</si>
  <si>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</si>
  <si>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</si>
  <si>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</si>
  <si>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</si>
  <si>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</si>
  <si>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</si>
  <si>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</si>
  <si>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</si>
  <si>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</si>
  <si>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διαμαρτυρικό</t>
  </si>
  <si>
    <t>πληρΣυνταξης</t>
  </si>
  <si>
    <t>1δ2α</t>
  </si>
  <si>
    <t>1δ2β</t>
  </si>
  <si>
    <t>υπερβάλων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</si>
  <si>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</si>
  <si>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</si>
  <si>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</si>
  <si>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</si>
  <si>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</si>
  <si>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</si>
  <si>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</si>
  <si>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</si>
  <si>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</si>
  <si>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</si>
  <si>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</si>
  <si>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</si>
  <si>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</si>
  <si>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</si>
  <si>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</si>
  <si>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</si>
  <si>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</si>
  <si>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</si>
  <si>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</si>
  <si>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</si>
  <si>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</si>
  <si>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</si>
  <si>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</si>
  <si>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</si>
  <si>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</si>
  <si>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</si>
  <si>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</si>
  <si>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</si>
  <si>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</si>
  <si>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</si>
  <si>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</si>
  <si>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</si>
  <si>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</si>
  <si>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</si>
  <si>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</si>
  <si>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</si>
  <si>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</si>
  <si>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</si>
  <si>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</si>
  <si>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</si>
  <si>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</si>
  <si>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</si>
  <si>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</si>
  <si>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</si>
  <si>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</si>
  <si>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</si>
  <si>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</si>
  <si>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</si>
  <si>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</si>
  <si>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</si>
  <si>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</si>
  <si>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</si>
  <si>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</si>
  <si>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</si>
  <si>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</si>
  <si>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</si>
  <si>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</si>
  <si>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</si>
  <si>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</si>
  <si>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</si>
  <si>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</si>
  <si>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</si>
  <si>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</si>
  <si>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</si>
  <si>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</si>
  <si>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</si>
  <si>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</si>
  <si>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</si>
  <si>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</si>
  <si>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</si>
  <si>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</si>
  <si>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</si>
  <si>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</si>
  <si>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</si>
  <si>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</si>
  <si>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</si>
  <si>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</si>
  <si>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</si>
  <si>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</si>
  <si>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</si>
  <si>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</si>
  <si>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</si>
  <si>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</si>
  <si>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</si>
  <si>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</si>
  <si>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</si>
  <si>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</si>
  <si>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</si>
  <si>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</si>
  <si>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</si>
  <si>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</si>
  <si>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</si>
  <si>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 xml:space="preserve">8 έως 80 </t>
  </si>
  <si>
    <t xml:space="preserve">4 έως 40 </t>
  </si>
  <si>
    <t>4 έως 80</t>
  </si>
  <si>
    <t>δωρεάς αιτία θανάτου επικαρπίας 1045 ΠΑΡΑΙΤΗΣΗ</t>
  </si>
  <si>
    <r>
      <t>δωρεάς 1045 ΕΠΙΚΑΡΠΙΑ</t>
    </r>
    <r>
      <rPr>
        <sz val="8"/>
        <color rgb="FFFF0000"/>
        <rFont val="Arial"/>
        <family val="2"/>
        <charset val="161"/>
      </rPr>
      <t xml:space="preserve"> [= 32.004€ σεΟρους 2000</t>
    </r>
  </si>
  <si>
    <t>δωρεάς αιτία θανάτου επικαρπίας 1044 ΠΑΡΑΙΤΗΣΗ</t>
  </si>
  <si>
    <r>
      <t>δωρεάς 1044 ΕΠΙΚΑΡΠΙΑ</t>
    </r>
    <r>
      <rPr>
        <sz val="8"/>
        <color rgb="FFFF0000"/>
        <rFont val="Arial"/>
        <family val="2"/>
        <charset val="161"/>
      </rPr>
      <t xml:space="preserve"> [= 18.870€ σεΟρους 2000</t>
    </r>
  </si>
  <si>
    <t>1] Καζαβιτι = οικόπεδο 532,8μ2 ΜΕ οικία56,48μ2 &amp;υπόγειο30,5μ2</t>
  </si>
  <si>
    <t>2] Πρινος = οικόπεδο 77,58μ2 ΜΕ οικία 2οροφη 43,56μ2</t>
  </si>
  <si>
    <t>3] οικόπεδο424,7μ2 ΜΕ οικία 2οροφη {ισ=109μ2}{ισ= 88,52μ2 + κατάστημα 92,4μ2)</t>
  </si>
  <si>
    <t>bookmanOldStyle</t>
  </si>
  <si>
    <t>ΔΕΝ</t>
  </si>
  <si>
    <t>έπρεπεΒάσειΑΓΑΠΕ</t>
  </si>
  <si>
    <t>έπρεπε βάσει Ζηλ</t>
  </si>
  <si>
    <t>παγια</t>
  </si>
  <si>
    <t>πάγιοΑναλογικής</t>
  </si>
  <si>
    <t>2' φύλλα</t>
  </si>
  <si>
    <t>???</t>
  </si>
  <si>
    <t>2 &amp; 4για2αντιγρ</t>
  </si>
  <si>
    <t>κυρου</t>
  </si>
  <si>
    <t>γιαΠολυπρ</t>
  </si>
  <si>
    <t>ΑΓΑΠΕ =βιβλΣυμβ</t>
  </si>
  <si>
    <t>δικαιώματα επί μεταγραφής = 10 ή 15</t>
  </si>
  <si>
    <t>5φύλλα ΑΝΑ ακίνητο</t>
  </si>
  <si>
    <t>10 + 15</t>
  </si>
  <si>
    <t>σφρΥπογρ</t>
  </si>
  <si>
    <t>13ζ = φύλλοΥπολογισμούΑξίας (οικόπεδο)</t>
  </si>
  <si>
    <t>13η = φύλλοΥπολογισμούΑξίας (οικία ή κατάστημα</t>
  </si>
  <si>
    <t>13ζ</t>
  </si>
  <si>
    <t>13κ</t>
  </si>
  <si>
    <t>13κ = αντίγραφα 2 αντιτύπων</t>
  </si>
  <si>
    <t>βιβλία εσόδων - εξόδων = ΧΑΟΣ</t>
  </si>
  <si>
    <t>**71α** = δημοςΓη = αίτηση-πήγαινε-έλα = 10+10+10 = 30</t>
  </si>
  <si>
    <t>**71β** = δημοςΔηλΙδικτησίας = αίτηση-πήγαινε-έλα = 10+10+10 = 30</t>
  </si>
  <si>
    <t>**75α** = διαθήκη δημοσίευση = αίτηση-διαθήκη-πήγαινε-έλα = 10+25+25+12 = 72</t>
  </si>
  <si>
    <t>αίτηση</t>
  </si>
  <si>
    <t>περίληψη</t>
  </si>
  <si>
    <t>κλπ</t>
  </si>
  <si>
    <t>προς Υποθηκοφυλακείο = ΑΡΧΕΙΟ</t>
  </si>
  <si>
    <t>συνολο</t>
  </si>
  <si>
    <t>*93θ* = επικύρωση εγγράφου συμβολαίου  (π.χ. τοπογραφικό</t>
  </si>
  <si>
    <t>ΦΠΑ = 24% ΑΓΑΠΕ</t>
  </si>
  <si>
    <t>καθεστώς ΤΟΓΚΑΣ</t>
  </si>
  <si>
    <t>4ο</t>
  </si>
  <si>
    <t>5ο</t>
  </si>
  <si>
    <t>219-118</t>
  </si>
  <si>
    <t>σύζυγος</t>
  </si>
  <si>
    <t>219-118 = κόρη-1</t>
  </si>
  <si>
    <t>219-118 = κόρη-2</t>
  </si>
  <si>
    <t>??? &amp; ???κ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</si>
</sst>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08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4" fillId="7" borderId="2" xfId="1" applyNumberFormat="1" applyFont="1" applyFill="1" applyBorder="1" applyAlignment="1">
      <alignment horizontal="center" vertical="center"/>
    </xf>
    <xf numFmtId="43" fontId="16" fillId="7" borderId="1" xfId="1" applyFont="1" applyFill="1" applyBorder="1" applyAlignment="1">
      <alignment horizontal="right" vertical="center"/>
    </xf>
    <xf numFmtId="0" fontId="11" fillId="7" borderId="0" xfId="0" applyFont="1" applyFill="1"/>
    <xf numFmtId="43" fontId="27" fillId="0" borderId="1" xfId="1" applyFont="1" applyFill="1" applyBorder="1" applyAlignment="1"/>
    <xf numFmtId="0" fontId="11" fillId="0" borderId="0" xfId="0" applyFont="1"/>
    <xf numFmtId="0" fontId="34" fillId="7" borderId="13" xfId="1" applyNumberFormat="1" applyFont="1" applyFill="1" applyBorder="1" applyAlignment="1">
      <alignment horizontal="left" vertical="center"/>
    </xf>
    <xf numFmtId="164" fontId="34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34" fillId="7" borderId="13" xfId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left"/>
    </xf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4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6" fillId="0" borderId="1" xfId="1" applyFont="1" applyFill="1" applyBorder="1" applyAlignment="1"/>
    <xf numFmtId="164" fontId="16" fillId="7" borderId="1" xfId="1" applyNumberFormat="1" applyFont="1" applyFill="1" applyBorder="1"/>
    <xf numFmtId="164" fontId="16" fillId="7" borderId="1" xfId="1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horizontal="center" wrapText="1"/>
    </xf>
    <xf numFmtId="43" fontId="28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43" fontId="30" fillId="0" borderId="0" xfId="1" applyFont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20" fillId="0" borderId="0" xfId="0" applyFont="1" applyAlignment="1"/>
    <xf numFmtId="0" fontId="32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43" fontId="17" fillId="7" borderId="14" xfId="1" applyFont="1" applyFill="1" applyBorder="1" applyAlignment="1">
      <alignment horizontal="center" vertical="center" wrapText="1"/>
    </xf>
    <xf numFmtId="0" fontId="20" fillId="7" borderId="14" xfId="0" applyFont="1" applyFill="1" applyBorder="1" applyAlignment="1">
      <alignment horizontal="center" wrapText="1"/>
    </xf>
    <xf numFmtId="0" fontId="20" fillId="7" borderId="14" xfId="0" applyFont="1" applyFill="1" applyBorder="1"/>
    <xf numFmtId="0" fontId="8" fillId="0" borderId="0" xfId="0" applyFo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/>
    <xf numFmtId="0" fontId="39" fillId="7" borderId="1" xfId="0" applyFont="1" applyFill="1" applyBorder="1" applyAlignment="1">
      <alignment horizontal="center" wrapText="1"/>
    </xf>
    <xf numFmtId="0" fontId="40" fillId="7" borderId="1" xfId="0" applyFont="1" applyFill="1" applyBorder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2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0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0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0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 wrapText="1"/>
    </xf>
    <xf numFmtId="43" fontId="40" fillId="7" borderId="14" xfId="1" applyFont="1" applyFill="1" applyBorder="1" applyAlignment="1">
      <alignment horizontal="center" wrapText="1"/>
    </xf>
    <xf numFmtId="43" fontId="40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7" fillId="0" borderId="0" xfId="1" applyFont="1" applyFill="1" applyAlignment="1"/>
    <xf numFmtId="43" fontId="40" fillId="0" borderId="0" xfId="1" applyFont="1"/>
    <xf numFmtId="43" fontId="17" fillId="7" borderId="0" xfId="1" applyFont="1" applyFill="1"/>
    <xf numFmtId="0" fontId="6" fillId="0" borderId="0" xfId="0" applyFont="1" applyAlignment="1">
      <alignment horizontal="center" wrapText="1"/>
    </xf>
    <xf numFmtId="43" fontId="40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6" fillId="7" borderId="0" xfId="1" applyFont="1" applyFill="1"/>
    <xf numFmtId="0" fontId="6" fillId="0" borderId="0" xfId="0" applyFont="1" applyFill="1" applyAlignment="1">
      <alignment horizontal="center" wrapText="1"/>
    </xf>
    <xf numFmtId="43" fontId="39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20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0" fontId="5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164" fontId="40" fillId="0" borderId="0" xfId="1" applyNumberFormat="1" applyFont="1" applyAlignment="1"/>
    <xf numFmtId="164" fontId="20" fillId="7" borderId="14" xfId="1" applyNumberFormat="1" applyFont="1" applyFill="1" applyBorder="1"/>
    <xf numFmtId="164" fontId="40" fillId="7" borderId="1" xfId="1" applyNumberFormat="1" applyFont="1" applyFill="1" applyBorder="1"/>
    <xf numFmtId="0" fontId="18" fillId="5" borderId="0" xfId="0" applyFont="1" applyFill="1" applyAlignment="1"/>
    <xf numFmtId="164" fontId="32" fillId="6" borderId="0" xfId="1" applyNumberFormat="1" applyFont="1" applyFill="1"/>
    <xf numFmtId="164" fontId="40" fillId="0" borderId="0" xfId="1" applyNumberFormat="1" applyFont="1"/>
    <xf numFmtId="43" fontId="23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40" fillId="7" borderId="14" xfId="1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0" fillId="7" borderId="14" xfId="1" applyNumberFormat="1" applyFont="1" applyFill="1" applyBorder="1" applyAlignment="1">
      <alignment wrapText="1"/>
    </xf>
    <xf numFmtId="0" fontId="20" fillId="7" borderId="14" xfId="0" applyFont="1" applyFill="1" applyBorder="1" applyAlignment="1">
      <alignment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0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0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9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164" fontId="27" fillId="0" borderId="0" xfId="1" applyNumberFormat="1" applyFont="1" applyFill="1" applyAlignme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5" fillId="0" borderId="10" xfId="1" applyFont="1" applyFill="1" applyBorder="1" applyAlignment="1">
      <alignment horizontal="center" vertical="center" wrapText="1"/>
    </xf>
    <xf numFmtId="43" fontId="17" fillId="7" borderId="1" xfId="1" applyFont="1" applyFill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40" fillId="7" borderId="1" xfId="1" applyFont="1" applyFill="1" applyBorder="1" applyAlignment="1">
      <alignment horizontal="center" wrapText="1"/>
    </xf>
    <xf numFmtId="0" fontId="40" fillId="7" borderId="0" xfId="0" applyFont="1" applyFill="1" applyAlignment="1">
      <alignment horizontal="left"/>
    </xf>
    <xf numFmtId="43" fontId="20" fillId="7" borderId="14" xfId="1" applyFont="1" applyFill="1" applyBorder="1" applyAlignment="1">
      <alignment horizontal="center" wrapText="1"/>
    </xf>
    <xf numFmtId="43" fontId="20" fillId="0" borderId="6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43" fontId="29" fillId="4" borderId="10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0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0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34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39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40" fillId="0" borderId="1" xfId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20" fillId="0" borderId="1" xfId="1" applyFont="1" applyFill="1" applyBorder="1"/>
    <xf numFmtId="43" fontId="40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34" fillId="0" borderId="1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43" fontId="16" fillId="0" borderId="14" xfId="1" applyFont="1" applyFill="1" applyBorder="1" applyAlignment="1">
      <alignment horizontal="right" vertical="center"/>
    </xf>
    <xf numFmtId="43" fontId="39" fillId="0" borderId="1" xfId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43" fontId="38" fillId="7" borderId="1" xfId="1" applyFont="1" applyFill="1" applyBorder="1" applyAlignment="1">
      <alignment horizontal="center" vertical="center"/>
    </xf>
    <xf numFmtId="43" fontId="35" fillId="0" borderId="1" xfId="1" applyFont="1" applyFill="1" applyBorder="1" applyAlignment="1"/>
    <xf numFmtId="164" fontId="7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43" fontId="18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14" fontId="17" fillId="0" borderId="1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0" fontId="34" fillId="0" borderId="13" xfId="1" applyNumberFormat="1" applyFont="1" applyFill="1" applyBorder="1" applyAlignment="1">
      <alignment horizontal="left" vertical="center"/>
    </xf>
    <xf numFmtId="43" fontId="16" fillId="7" borderId="14" xfId="1" applyFont="1" applyFill="1" applyBorder="1" applyAlignment="1">
      <alignment horizontal="right" vertical="center"/>
    </xf>
    <xf numFmtId="43" fontId="39" fillId="7" borderId="1" xfId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43" fontId="20" fillId="7" borderId="14" xfId="0" applyNumberFormat="1" applyFont="1" applyFill="1" applyBorder="1" applyAlignment="1">
      <alignment horizontal="center" wrapText="1"/>
    </xf>
    <xf numFmtId="14" fontId="22" fillId="7" borderId="14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4" fontId="17" fillId="7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9" borderId="14" xfId="1" applyFont="1" applyFill="1" applyBorder="1"/>
    <xf numFmtId="164" fontId="19" fillId="0" borderId="9" xfId="1" applyNumberFormat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7" fillId="3" borderId="1" xfId="1" applyFont="1" applyFill="1" applyBorder="1"/>
    <xf numFmtId="0" fontId="20" fillId="0" borderId="0" xfId="0" applyFont="1" applyAlignment="1">
      <alignment horizontal="right"/>
    </xf>
    <xf numFmtId="0" fontId="40" fillId="0" borderId="14" xfId="0" applyFont="1" applyFill="1" applyBorder="1"/>
    <xf numFmtId="0" fontId="20" fillId="0" borderId="14" xfId="0" applyFont="1" applyFill="1" applyBorder="1"/>
    <xf numFmtId="43" fontId="26" fillId="6" borderId="0" xfId="1" applyFont="1" applyFill="1" applyAlignment="1"/>
    <xf numFmtId="43" fontId="27" fillId="5" borderId="0" xfId="1" applyFont="1" applyFill="1" applyAlignment="1"/>
    <xf numFmtId="164" fontId="22" fillId="4" borderId="2" xfId="1" applyNumberFormat="1" applyFont="1" applyFill="1" applyBorder="1" applyAlignment="1">
      <alignment horizontal="center" vertical="center"/>
    </xf>
    <xf numFmtId="0" fontId="1" fillId="0" borderId="15" xfId="0" applyFont="1" applyBorder="1"/>
    <xf numFmtId="43" fontId="1" fillId="0" borderId="15" xfId="1" applyFont="1" applyBorder="1"/>
    <xf numFmtId="0" fontId="1" fillId="0" borderId="0" xfId="0" applyFont="1"/>
    <xf numFmtId="164" fontId="1" fillId="4" borderId="1" xfId="1" applyNumberFormat="1" applyFont="1" applyFill="1" applyBorder="1"/>
    <xf numFmtId="0" fontId="1" fillId="0" borderId="1" xfId="0" applyFont="1" applyBorder="1"/>
    <xf numFmtId="43" fontId="1" fillId="0" borderId="1" xfId="1" applyFont="1" applyBorder="1"/>
    <xf numFmtId="43" fontId="1" fillId="3" borderId="1" xfId="1" applyFont="1" applyFill="1" applyBorder="1"/>
    <xf numFmtId="0" fontId="1" fillId="3" borderId="1" xfId="0" applyFont="1" applyFill="1" applyBorder="1"/>
    <xf numFmtId="164" fontId="1" fillId="7" borderId="1" xfId="1" applyNumberFormat="1" applyFont="1" applyFill="1" applyBorder="1"/>
    <xf numFmtId="0" fontId="1" fillId="7" borderId="1" xfId="0" applyFont="1" applyFill="1" applyBorder="1"/>
    <xf numFmtId="43" fontId="1" fillId="7" borderId="1" xfId="1" applyFont="1" applyFill="1" applyBorder="1"/>
    <xf numFmtId="0" fontId="1" fillId="7" borderId="0" xfId="0" applyFont="1" applyFill="1"/>
    <xf numFmtId="43" fontId="1" fillId="0" borderId="0" xfId="1" applyFont="1"/>
    <xf numFmtId="43" fontId="1" fillId="0" borderId="0" xfId="1" applyFont="1" applyFill="1"/>
    <xf numFmtId="0" fontId="1" fillId="0" borderId="0" xfId="0" applyFont="1" applyFill="1"/>
    <xf numFmtId="43" fontId="26" fillId="0" borderId="0" xfId="1" applyFont="1" applyFill="1" applyAlignment="1">
      <alignment horizontal="right"/>
    </xf>
    <xf numFmtId="43" fontId="30" fillId="0" borderId="0" xfId="1" applyFont="1" applyFill="1" applyAlignment="1">
      <alignment horizontal="right"/>
    </xf>
    <xf numFmtId="0" fontId="1" fillId="0" borderId="0" xfId="0" applyFont="1" applyAlignment="1">
      <alignment wrapText="1"/>
    </xf>
    <xf numFmtId="43" fontId="25" fillId="6" borderId="10" xfId="1" applyFont="1" applyFill="1" applyBorder="1" applyAlignment="1">
      <alignment horizontal="center" vertical="center" wrapText="1"/>
    </xf>
    <xf numFmtId="43" fontId="16" fillId="0" borderId="14" xfId="1" applyFont="1" applyFill="1" applyBorder="1"/>
    <xf numFmtId="0" fontId="1" fillId="0" borderId="1" xfId="0" applyFont="1" applyFill="1" applyBorder="1" applyAlignment="1">
      <alignment horizontal="center" wrapText="1"/>
    </xf>
    <xf numFmtId="43" fontId="16" fillId="7" borderId="14" xfId="1" applyFont="1" applyFill="1" applyBorder="1"/>
    <xf numFmtId="0" fontId="1" fillId="7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164" fontId="1" fillId="0" borderId="0" xfId="1" applyNumberFormat="1" applyFont="1"/>
    <xf numFmtId="0" fontId="1" fillId="0" borderId="0" xfId="0" applyFont="1" applyAlignment="1">
      <alignment horizontal="left"/>
    </xf>
    <xf numFmtId="0" fontId="16" fillId="7" borderId="0" xfId="0" applyFont="1" applyFill="1" applyAlignment="1"/>
    <xf numFmtId="0" fontId="39" fillId="0" borderId="0" xfId="0" applyFont="1" applyAlignment="1">
      <alignment horizontal="left"/>
    </xf>
    <xf numFmtId="0" fontId="1" fillId="0" borderId="0" xfId="0" applyFont="1" applyFill="1" applyAlignment="1">
      <alignment horizontal="center" wrapText="1"/>
    </xf>
    <xf numFmtId="3" fontId="1" fillId="0" borderId="0" xfId="0" applyNumberFormat="1" applyFont="1" applyFill="1"/>
    <xf numFmtId="43" fontId="26" fillId="0" borderId="0" xfId="1" applyFont="1" applyAlignment="1">
      <alignment horizontal="right"/>
    </xf>
    <xf numFmtId="164" fontId="1" fillId="0" borderId="0" xfId="1" applyNumberFormat="1" applyFont="1" applyFill="1"/>
    <xf numFmtId="43" fontId="30" fillId="0" borderId="0" xfId="1" applyFont="1" applyAlignment="1">
      <alignment horizontal="right"/>
    </xf>
    <xf numFmtId="0" fontId="1" fillId="0" borderId="0" xfId="0" applyFont="1" applyFill="1" applyAlignment="1">
      <alignment horizontal="left"/>
    </xf>
    <xf numFmtId="0" fontId="18" fillId="0" borderId="0" xfId="0" applyFont="1" applyFill="1" applyAlignment="1"/>
    <xf numFmtId="164" fontId="34" fillId="6" borderId="1" xfId="1" applyNumberFormat="1" applyFont="1" applyFill="1" applyBorder="1" applyAlignment="1">
      <alignment horizontal="center" vertical="center"/>
    </xf>
    <xf numFmtId="164" fontId="34" fillId="4" borderId="1" xfId="1" applyNumberFormat="1" applyFont="1" applyFill="1" applyBorder="1" applyAlignment="1">
      <alignment horizontal="center" vertical="center"/>
    </xf>
    <xf numFmtId="164" fontId="23" fillId="0" borderId="0" xfId="1" applyNumberFormat="1" applyFont="1"/>
    <xf numFmtId="164" fontId="20" fillId="0" borderId="0" xfId="1" applyNumberFormat="1" applyFont="1" applyAlignment="1">
      <alignment horizontal="right"/>
    </xf>
    <xf numFmtId="43" fontId="40" fillId="7" borderId="0" xfId="1" applyFont="1" applyFill="1"/>
    <xf numFmtId="43" fontId="19" fillId="3" borderId="0" xfId="1" applyFont="1" applyFill="1"/>
    <xf numFmtId="164" fontId="22" fillId="0" borderId="1" xfId="1" applyNumberFormat="1" applyFont="1" applyFill="1" applyBorder="1" applyAlignment="1">
      <alignment horizontal="center" vertical="center" wrapText="1"/>
    </xf>
    <xf numFmtId="43" fontId="40" fillId="7" borderId="0" xfId="1" applyFont="1" applyFill="1" applyAlignment="1">
      <alignment horizontal="center"/>
    </xf>
    <xf numFmtId="43" fontId="40" fillId="0" borderId="1" xfId="1" applyFont="1" applyFill="1" applyBorder="1"/>
    <xf numFmtId="43" fontId="40" fillId="7" borderId="1" xfId="1" applyFont="1" applyFill="1" applyBorder="1"/>
    <xf numFmtId="43" fontId="17" fillId="6" borderId="3" xfId="1" applyFont="1" applyFill="1" applyBorder="1" applyAlignment="1">
      <alignment horizontal="right" vertical="center"/>
    </xf>
    <xf numFmtId="164" fontId="40" fillId="7" borderId="14" xfId="1" applyNumberFormat="1" applyFont="1" applyFill="1" applyBorder="1" applyAlignment="1">
      <alignment horizontal="center" vertical="center" wrapText="1"/>
    </xf>
    <xf numFmtId="43" fontId="36" fillId="0" borderId="0" xfId="1" applyFont="1" applyFill="1" applyBorder="1" applyAlignment="1"/>
    <xf numFmtId="43" fontId="16" fillId="6" borderId="1" xfId="1" applyFont="1" applyFill="1" applyBorder="1" applyAlignment="1">
      <alignment horizontal="right" vertical="center"/>
    </xf>
    <xf numFmtId="43" fontId="22" fillId="0" borderId="1" xfId="1" applyFont="1" applyFill="1" applyBorder="1" applyAlignment="1">
      <alignment horizontal="center" vertical="center" wrapText="1"/>
    </xf>
    <xf numFmtId="43" fontId="22" fillId="7" borderId="1" xfId="1" applyFont="1" applyFill="1" applyBorder="1" applyAlignment="1">
      <alignment horizontal="center" vertical="center" wrapText="1"/>
    </xf>
    <xf numFmtId="0" fontId="32" fillId="7" borderId="0" xfId="0" applyFont="1" applyFill="1"/>
    <xf numFmtId="14" fontId="20" fillId="0" borderId="1" xfId="1" applyNumberFormat="1" applyFont="1" applyFill="1" applyBorder="1" applyAlignment="1">
      <alignment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43" fontId="38" fillId="0" borderId="1" xfId="1" applyFont="1" applyFill="1" applyBorder="1" applyAlignment="1">
      <alignment horizontal="center" vertical="center"/>
    </xf>
    <xf numFmtId="0" fontId="33" fillId="0" borderId="0" xfId="0" applyFont="1" applyFill="1"/>
    <xf numFmtId="43" fontId="33" fillId="0" borderId="1" xfId="1" applyFont="1" applyFill="1" applyBorder="1"/>
    <xf numFmtId="43" fontId="33" fillId="0" borderId="14" xfId="1" applyFont="1" applyFill="1" applyBorder="1"/>
    <xf numFmtId="43" fontId="33" fillId="7" borderId="1" xfId="1" applyFont="1" applyFill="1" applyBorder="1"/>
    <xf numFmtId="43" fontId="33" fillId="7" borderId="14" xfId="1" applyFont="1" applyFill="1" applyBorder="1"/>
    <xf numFmtId="43" fontId="33" fillId="3" borderId="1" xfId="1" applyFont="1" applyFill="1" applyBorder="1"/>
    <xf numFmtId="164" fontId="37" fillId="4" borderId="2" xfId="1" applyNumberFormat="1" applyFont="1" applyFill="1" applyBorder="1" applyAlignment="1">
      <alignment horizontal="center" vertical="center"/>
    </xf>
    <xf numFmtId="0" fontId="40" fillId="3" borderId="1" xfId="0" applyFont="1" applyFill="1" applyBorder="1"/>
    <xf numFmtId="164" fontId="34" fillId="4" borderId="2" xfId="1" applyNumberFormat="1" applyFont="1" applyFill="1" applyBorder="1" applyAlignment="1">
      <alignment horizontal="center" vertical="center"/>
    </xf>
    <xf numFmtId="164" fontId="20" fillId="4" borderId="1" xfId="1" applyNumberFormat="1" applyFont="1" applyFill="1" applyBorder="1" applyAlignment="1">
      <alignment wrapText="1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5" fillId="0" borderId="14" xfId="0" applyFont="1" applyFill="1" applyBorder="1" applyAlignment="1">
      <alignment horizontal="center" wrapText="1"/>
    </xf>
    <xf numFmtId="43" fontId="20" fillId="2" borderId="9" xfId="1" applyFont="1" applyFill="1" applyBorder="1" applyAlignment="1">
      <alignment horizontal="center" vertical="center" wrapText="1"/>
    </xf>
    <xf numFmtId="0" fontId="20" fillId="10" borderId="15" xfId="0" applyFont="1" applyFill="1" applyBorder="1"/>
    <xf numFmtId="164" fontId="22" fillId="4" borderId="1" xfId="1" applyNumberFormat="1" applyFont="1" applyFill="1" applyBorder="1" applyAlignment="1">
      <alignment horizontal="center" vertical="center"/>
    </xf>
    <xf numFmtId="164" fontId="22" fillId="4" borderId="18" xfId="1" applyNumberFormat="1" applyFont="1" applyFill="1" applyBorder="1" applyAlignment="1">
      <alignment horizontal="center" vertical="center"/>
    </xf>
    <xf numFmtId="164" fontId="19" fillId="0" borderId="14" xfId="1" applyNumberFormat="1" applyFont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164" fontId="1" fillId="0" borderId="3" xfId="1" applyNumberFormat="1" applyFont="1" applyBorder="1" applyAlignment="1">
      <alignment horizontal="right"/>
    </xf>
    <xf numFmtId="164" fontId="1" fillId="0" borderId="12" xfId="1" applyNumberFormat="1" applyFont="1" applyBorder="1" applyAlignment="1">
      <alignment horizontal="right"/>
    </xf>
    <xf numFmtId="164" fontId="1" fillId="0" borderId="13" xfId="1" applyNumberFormat="1" applyFont="1" applyBorder="1" applyAlignment="1">
      <alignment horizontal="right"/>
    </xf>
    <xf numFmtId="0" fontId="1" fillId="6" borderId="3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7" borderId="28" xfId="0" applyFont="1" applyFill="1" applyBorder="1" applyAlignment="1">
      <alignment horizontal="center"/>
    </xf>
    <xf numFmtId="0" fontId="1" fillId="7" borderId="29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 wrapText="1"/>
    </xf>
    <xf numFmtId="0" fontId="25" fillId="2" borderId="29" xfId="0" applyFont="1" applyFill="1" applyBorder="1" applyAlignment="1">
      <alignment horizontal="center" wrapText="1"/>
    </xf>
    <xf numFmtId="0" fontId="25" fillId="2" borderId="30" xfId="0" applyFont="1" applyFill="1" applyBorder="1" applyAlignment="1">
      <alignment horizontal="center" wrapText="1"/>
    </xf>
    <xf numFmtId="0" fontId="25" fillId="2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27" fillId="7" borderId="32" xfId="1" applyFont="1" applyFill="1" applyBorder="1" applyAlignment="1">
      <alignment horizontal="center" vertical="center" wrapText="1"/>
    </xf>
    <xf numFmtId="43" fontId="27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43" fontId="31" fillId="7" borderId="13" xfId="1" applyFont="1" applyFill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10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9" fillId="4" borderId="25" xfId="1" applyFont="1" applyFill="1" applyBorder="1" applyAlignment="1">
      <alignment horizontal="center" vertical="center" wrapText="1"/>
    </xf>
    <xf numFmtId="43" fontId="29" fillId="4" borderId="28" xfId="1" applyFont="1" applyFill="1" applyBorder="1" applyAlignment="1">
      <alignment horizontal="center" vertical="center" wrapText="1"/>
    </xf>
    <xf numFmtId="43" fontId="29" fillId="4" borderId="29" xfId="1" applyFont="1" applyFill="1" applyBorder="1" applyAlignment="1">
      <alignment horizontal="center" vertical="center" wrapText="1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99FF"/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7"/>
  <sheetViews>
    <sheetView tabSelected="1"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8.140625" style="8" bestFit="1" customWidth="1"/>
    <col min="2" max="2" width="8.7109375" style="8" bestFit="1" customWidth="1"/>
    <col min="3" max="3" width="37.42578125" style="3" bestFit="1" customWidth="1"/>
    <col min="4" max="4" width="13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3" customWidth="1"/>
    <col min="17" max="17" width="3.85546875" style="3" customWidth="1"/>
    <col min="18" max="18" width="7.28515625" style="3" customWidth="1"/>
    <col min="19" max="19" width="14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65" t="s">
        <v>1</v>
      </c>
      <c r="B1" s="467" t="s">
        <v>2</v>
      </c>
      <c r="C1" s="469" t="s">
        <v>0</v>
      </c>
      <c r="D1" s="471" t="s">
        <v>63</v>
      </c>
      <c r="E1" s="473" t="s">
        <v>85</v>
      </c>
      <c r="F1" s="474"/>
      <c r="G1" s="474"/>
      <c r="H1" s="474"/>
      <c r="I1" s="474"/>
      <c r="J1" s="474"/>
      <c r="K1" s="474"/>
      <c r="L1" s="459" t="s">
        <v>436</v>
      </c>
      <c r="M1" s="459"/>
      <c r="N1" s="457" t="s">
        <v>64</v>
      </c>
      <c r="O1" s="458"/>
      <c r="P1" s="460" t="s">
        <v>29</v>
      </c>
      <c r="Q1" s="461"/>
      <c r="R1" s="461"/>
      <c r="S1" s="461"/>
      <c r="T1" s="461"/>
      <c r="U1" s="461"/>
      <c r="V1" s="461"/>
      <c r="W1" s="461"/>
      <c r="X1" s="461"/>
      <c r="Y1" s="462"/>
    </row>
    <row r="2" spans="1:25" ht="12" thickBot="1">
      <c r="A2" s="466"/>
      <c r="B2" s="468"/>
      <c r="C2" s="470"/>
      <c r="D2" s="472"/>
      <c r="E2" s="93" t="s">
        <v>94</v>
      </c>
      <c r="F2" s="93" t="s">
        <v>3</v>
      </c>
      <c r="G2" s="93" t="s">
        <v>146</v>
      </c>
      <c r="H2" s="93" t="s">
        <v>95</v>
      </c>
      <c r="I2" s="93" t="s">
        <v>96</v>
      </c>
      <c r="J2" s="93" t="s">
        <v>97</v>
      </c>
      <c r="K2" s="104" t="s">
        <v>144</v>
      </c>
      <c r="L2" s="69" t="s">
        <v>23</v>
      </c>
      <c r="M2" s="189" t="s">
        <v>70</v>
      </c>
      <c r="N2" s="180" t="s">
        <v>23</v>
      </c>
      <c r="O2" s="103" t="s">
        <v>145</v>
      </c>
      <c r="P2" s="190">
        <v>1</v>
      </c>
      <c r="Q2" s="190" t="s">
        <v>227</v>
      </c>
      <c r="R2" s="190" t="s">
        <v>228</v>
      </c>
      <c r="S2" s="190" t="s">
        <v>229</v>
      </c>
      <c r="T2" s="190" t="s">
        <v>230</v>
      </c>
      <c r="U2" s="190" t="s">
        <v>342</v>
      </c>
      <c r="V2" s="190" t="s">
        <v>343</v>
      </c>
      <c r="W2" s="190"/>
      <c r="X2" s="190"/>
      <c r="Y2" s="191"/>
    </row>
    <row r="3" spans="1:25" s="5" customFormat="1">
      <c r="A3" s="380" t="s">
        <v>490</v>
      </c>
      <c r="B3" s="358">
        <v>43537</v>
      </c>
      <c r="C3" s="315" t="s">
        <v>450</v>
      </c>
      <c r="D3" s="316"/>
      <c r="E3" s="317">
        <f>'2-δικαιώμ'!G3</f>
        <v>20</v>
      </c>
      <c r="F3" s="318">
        <f>'3-φύλλα2α'!F3</f>
        <v>0</v>
      </c>
      <c r="G3" s="318">
        <f>'4-πολλυπρ'!P3</f>
        <v>0</v>
      </c>
      <c r="H3" s="316">
        <f>'5-αντίγρ'!J3</f>
        <v>10</v>
      </c>
      <c r="I3" s="316">
        <f>'6-μεταγρ'!I3</f>
        <v>42</v>
      </c>
      <c r="J3" s="316">
        <f>'7-προςΔΟΥ'!E3</f>
        <v>20</v>
      </c>
      <c r="K3" s="316"/>
      <c r="L3" s="317">
        <f>E3+F3+G3+H3+I3+J3+K3</f>
        <v>92</v>
      </c>
      <c r="M3" s="317">
        <v>45</v>
      </c>
      <c r="N3" s="319">
        <f>M3-P3</f>
        <v>45</v>
      </c>
      <c r="O3" s="319">
        <f t="shared" ref="O3:O7" si="0">L3-N3</f>
        <v>47</v>
      </c>
      <c r="P3" s="424"/>
      <c r="Q3" s="320"/>
      <c r="R3" s="320"/>
      <c r="S3" s="320" t="s">
        <v>457</v>
      </c>
      <c r="T3" s="320" t="s">
        <v>230</v>
      </c>
      <c r="U3" s="320"/>
      <c r="V3" s="320"/>
      <c r="W3" s="376"/>
      <c r="X3" s="377"/>
      <c r="Y3" s="377"/>
    </row>
    <row r="4" spans="1:25" s="5" customFormat="1">
      <c r="A4" s="380"/>
      <c r="B4" s="358"/>
      <c r="C4" s="315" t="s">
        <v>451</v>
      </c>
      <c r="D4" s="374">
        <v>44444</v>
      </c>
      <c r="E4" s="317">
        <f>'2-δικαιώμ'!G4</f>
        <v>375.55200000000002</v>
      </c>
      <c r="F4" s="318">
        <f>'3-φύλλα2α'!F4</f>
        <v>0</v>
      </c>
      <c r="G4" s="318">
        <f>'4-πολλυπρ'!P4</f>
        <v>0</v>
      </c>
      <c r="H4" s="316">
        <f>'5-αντίγρ'!J4</f>
        <v>0</v>
      </c>
      <c r="I4" s="316">
        <f>'6-μεταγρ'!I4</f>
        <v>54</v>
      </c>
      <c r="J4" s="316">
        <f>'7-προςΔΟΥ'!E4</f>
        <v>60</v>
      </c>
      <c r="K4" s="316"/>
      <c r="L4" s="317">
        <f t="shared" ref="L4:L7" si="1">E4+F4+G4+H4+I4+J4+K4</f>
        <v>489.55200000000002</v>
      </c>
      <c r="M4" s="317"/>
      <c r="N4" s="319">
        <f>M4-P4</f>
        <v>0</v>
      </c>
      <c r="O4" s="319">
        <f t="shared" si="0"/>
        <v>489.55200000000002</v>
      </c>
      <c r="P4" s="424"/>
      <c r="Q4" s="320"/>
      <c r="R4" s="320"/>
      <c r="S4" s="320"/>
      <c r="T4" s="320"/>
      <c r="U4" s="320"/>
      <c r="V4" s="320"/>
      <c r="W4" s="320"/>
      <c r="X4" s="79"/>
      <c r="Y4" s="79"/>
    </row>
    <row r="5" spans="1:25" s="5" customFormat="1">
      <c r="A5" s="14"/>
      <c r="B5" s="359"/>
      <c r="C5" s="15"/>
      <c r="D5" s="299"/>
      <c r="E5" s="18"/>
      <c r="F5" s="17"/>
      <c r="G5" s="17"/>
      <c r="H5" s="299"/>
      <c r="I5" s="299"/>
      <c r="J5" s="299"/>
      <c r="K5" s="299"/>
      <c r="L5" s="18"/>
      <c r="M5" s="18"/>
      <c r="N5" s="29"/>
      <c r="O5" s="29"/>
      <c r="P5" s="425"/>
      <c r="Q5" s="156"/>
      <c r="R5" s="156"/>
      <c r="S5" s="156"/>
      <c r="T5" s="156"/>
      <c r="U5" s="156"/>
      <c r="V5" s="156"/>
      <c r="W5" s="156"/>
      <c r="X5" s="26"/>
      <c r="Y5" s="26"/>
    </row>
    <row r="6" spans="1:25" s="5" customFormat="1">
      <c r="A6" s="380" t="s">
        <v>491</v>
      </c>
      <c r="B6" s="358">
        <v>43568</v>
      </c>
      <c r="C6" s="315" t="s">
        <v>452</v>
      </c>
      <c r="D6" s="316"/>
      <c r="E6" s="317">
        <f>'2-δικαιώμ'!G6</f>
        <v>20</v>
      </c>
      <c r="F6" s="318">
        <f>'3-φύλλα2α'!F6</f>
        <v>0</v>
      </c>
      <c r="G6" s="318">
        <f>'4-πολλυπρ'!P6</f>
        <v>0</v>
      </c>
      <c r="H6" s="316">
        <f>'5-αντίγρ'!J6</f>
        <v>10</v>
      </c>
      <c r="I6" s="316">
        <f>'6-μεταγρ'!I6</f>
        <v>42</v>
      </c>
      <c r="J6" s="316">
        <f>'7-προςΔΟΥ'!E6</f>
        <v>20</v>
      </c>
      <c r="K6" s="316"/>
      <c r="L6" s="317">
        <f t="shared" si="1"/>
        <v>92</v>
      </c>
      <c r="M6" s="317">
        <v>30</v>
      </c>
      <c r="N6" s="319">
        <f>M6-P6</f>
        <v>30</v>
      </c>
      <c r="O6" s="319">
        <f t="shared" si="0"/>
        <v>62</v>
      </c>
      <c r="P6" s="424"/>
      <c r="Q6" s="320"/>
      <c r="R6" s="320"/>
      <c r="S6" s="320" t="s">
        <v>457</v>
      </c>
      <c r="T6" s="320" t="s">
        <v>230</v>
      </c>
      <c r="U6" s="320"/>
      <c r="V6" s="320"/>
      <c r="W6" s="320"/>
      <c r="X6" s="79"/>
      <c r="Y6" s="79"/>
    </row>
    <row r="7" spans="1:25" s="5" customFormat="1">
      <c r="A7" s="380"/>
      <c r="B7" s="358"/>
      <c r="C7" s="315" t="s">
        <v>453</v>
      </c>
      <c r="D7" s="374">
        <v>26666</v>
      </c>
      <c r="E7" s="317">
        <f>'2-δικαιώμ'!G7</f>
        <v>233.328</v>
      </c>
      <c r="F7" s="318">
        <f>'3-φύλλα2α'!F7</f>
        <v>0</v>
      </c>
      <c r="G7" s="318">
        <f>'4-πολλυπρ'!P7</f>
        <v>0</v>
      </c>
      <c r="H7" s="316">
        <f>'5-αντίγρ'!J7</f>
        <v>0</v>
      </c>
      <c r="I7" s="316">
        <f>'6-μεταγρ'!I7</f>
        <v>54</v>
      </c>
      <c r="J7" s="316">
        <f>'7-προςΔΟΥ'!E7</f>
        <v>60</v>
      </c>
      <c r="K7" s="316"/>
      <c r="L7" s="317">
        <f t="shared" si="1"/>
        <v>347.32799999999997</v>
      </c>
      <c r="M7" s="317"/>
      <c r="N7" s="319">
        <f>M7-P7</f>
        <v>0</v>
      </c>
      <c r="O7" s="319">
        <f t="shared" si="0"/>
        <v>347.32799999999997</v>
      </c>
      <c r="P7" s="424"/>
      <c r="Q7" s="320"/>
      <c r="R7" s="320"/>
      <c r="S7" s="320"/>
      <c r="T7" s="320"/>
      <c r="U7" s="320"/>
      <c r="V7" s="320"/>
      <c r="W7" s="320"/>
      <c r="X7" s="79"/>
      <c r="Y7" s="79"/>
    </row>
    <row r="8" spans="1:25">
      <c r="A8" s="463" t="s">
        <v>47</v>
      </c>
      <c r="B8" s="464"/>
      <c r="C8" s="464"/>
      <c r="D8" s="464"/>
      <c r="E8" s="43">
        <f t="shared" ref="E8:O8" si="2">SUM(E3:E7)</f>
        <v>648.88</v>
      </c>
      <c r="F8" s="43">
        <f t="shared" si="2"/>
        <v>0</v>
      </c>
      <c r="G8" s="43">
        <f t="shared" si="2"/>
        <v>0</v>
      </c>
      <c r="H8" s="43">
        <f t="shared" si="2"/>
        <v>20</v>
      </c>
      <c r="I8" s="43">
        <f t="shared" si="2"/>
        <v>192</v>
      </c>
      <c r="J8" s="43">
        <f t="shared" si="2"/>
        <v>160</v>
      </c>
      <c r="K8" s="43">
        <f t="shared" si="2"/>
        <v>0</v>
      </c>
      <c r="L8" s="43">
        <f t="shared" si="2"/>
        <v>1020.88</v>
      </c>
      <c r="M8" s="43">
        <f t="shared" si="2"/>
        <v>75</v>
      </c>
      <c r="N8" s="43">
        <f t="shared" si="2"/>
        <v>75</v>
      </c>
      <c r="O8" s="43">
        <f t="shared" si="2"/>
        <v>945.88</v>
      </c>
    </row>
    <row r="10" spans="1:25">
      <c r="P10" s="238" t="s">
        <v>100</v>
      </c>
      <c r="Q10" s="158"/>
      <c r="R10" s="158"/>
      <c r="S10" s="158"/>
      <c r="T10" s="168"/>
      <c r="U10" s="168"/>
      <c r="V10" s="168"/>
      <c r="X10" s="158"/>
      <c r="Y10" s="158"/>
    </row>
    <row r="11" spans="1:25">
      <c r="K11" s="242" t="s">
        <v>427</v>
      </c>
      <c r="L11" s="8"/>
      <c r="M11" s="8"/>
      <c r="P11" s="8"/>
      <c r="Q11" s="141" t="s">
        <v>338</v>
      </c>
      <c r="R11" s="141"/>
      <c r="S11" s="141"/>
      <c r="T11" s="160"/>
      <c r="U11" s="168"/>
      <c r="V11" s="168"/>
      <c r="X11" s="159"/>
      <c r="Y11" s="141"/>
    </row>
    <row r="12" spans="1:25">
      <c r="K12" s="415" t="s">
        <v>231</v>
      </c>
      <c r="L12" s="143"/>
      <c r="M12" s="143"/>
      <c r="P12" s="8"/>
      <c r="Q12" s="141"/>
      <c r="R12" s="141" t="s">
        <v>141</v>
      </c>
      <c r="S12" s="141"/>
      <c r="T12" s="168"/>
      <c r="U12" s="168"/>
      <c r="V12" s="168"/>
      <c r="X12" s="141"/>
    </row>
    <row r="13" spans="1:25">
      <c r="K13" s="241" t="s">
        <v>232</v>
      </c>
      <c r="P13" s="8"/>
      <c r="S13" s="141" t="s">
        <v>337</v>
      </c>
      <c r="T13" s="98"/>
      <c r="U13" s="98"/>
      <c r="V13" s="98"/>
    </row>
    <row r="14" spans="1:25">
      <c r="C14" s="8">
        <v>0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T14" s="141" t="s">
        <v>339</v>
      </c>
      <c r="U14" s="168"/>
      <c r="V14" s="168"/>
    </row>
    <row r="15" spans="1:25">
      <c r="P15" s="8"/>
      <c r="T15" s="98"/>
      <c r="U15" s="168" t="s">
        <v>340</v>
      </c>
      <c r="V15" s="168"/>
    </row>
    <row r="16" spans="1:25">
      <c r="P16" s="8"/>
      <c r="T16" s="98"/>
      <c r="U16" s="98"/>
      <c r="V16" s="168" t="s">
        <v>341</v>
      </c>
    </row>
    <row r="17" spans="3:23">
      <c r="C17" s="8"/>
      <c r="E17" s="418"/>
      <c r="F17" s="8"/>
      <c r="G17" s="8"/>
      <c r="H17" s="8"/>
      <c r="I17" s="8" t="s">
        <v>459</v>
      </c>
      <c r="K17" s="423" t="s">
        <v>460</v>
      </c>
      <c r="L17" s="423"/>
      <c r="M17" s="8"/>
      <c r="N17" s="8"/>
      <c r="O17" s="3"/>
      <c r="T17" s="98"/>
      <c r="U17" s="98"/>
      <c r="V17" s="98"/>
    </row>
    <row r="18" spans="3:23">
      <c r="C18" s="3" t="s">
        <v>454</v>
      </c>
      <c r="E18" s="418" t="s">
        <v>490</v>
      </c>
      <c r="F18" s="2">
        <v>45</v>
      </c>
      <c r="G18" s="419" t="s">
        <v>331</v>
      </c>
      <c r="I18" s="2">
        <v>0.5</v>
      </c>
      <c r="K18" s="2">
        <v>0.5</v>
      </c>
      <c r="L18" s="2">
        <v>1</v>
      </c>
      <c r="M18" s="8" t="s">
        <v>465</v>
      </c>
      <c r="N18" s="3"/>
      <c r="O18" s="292"/>
      <c r="U18" s="168"/>
      <c r="V18" s="168"/>
      <c r="W18" s="168"/>
    </row>
    <row r="19" spans="3:23">
      <c r="C19" s="3" t="s">
        <v>455</v>
      </c>
      <c r="E19" s="418"/>
      <c r="F19" s="8"/>
      <c r="G19" s="419" t="s">
        <v>461</v>
      </c>
      <c r="H19" s="2">
        <v>20</v>
      </c>
      <c r="I19" s="2">
        <v>20</v>
      </c>
      <c r="K19" s="2">
        <v>20</v>
      </c>
      <c r="M19" s="8"/>
      <c r="N19" s="3"/>
      <c r="O19" s="292"/>
      <c r="U19" s="98"/>
      <c r="V19" s="168"/>
      <c r="W19" s="168"/>
    </row>
    <row r="20" spans="3:23">
      <c r="C20" s="9" t="s">
        <v>456</v>
      </c>
      <c r="E20" s="418"/>
      <c r="F20" s="8"/>
      <c r="G20" s="419" t="s">
        <v>462</v>
      </c>
      <c r="L20" s="2">
        <v>20</v>
      </c>
      <c r="M20" s="8"/>
      <c r="N20" s="419" t="s">
        <v>62</v>
      </c>
      <c r="O20" s="292">
        <v>10.8</v>
      </c>
      <c r="P20" s="141"/>
      <c r="Q20" s="141"/>
      <c r="R20" s="141"/>
      <c r="S20" s="141"/>
      <c r="T20" s="160"/>
      <c r="U20" s="168"/>
      <c r="V20" s="168"/>
    </row>
    <row r="21" spans="3:23">
      <c r="E21" s="418"/>
      <c r="F21" s="8"/>
      <c r="G21" s="419" t="s">
        <v>336</v>
      </c>
      <c r="L21" s="2">
        <v>355.55</v>
      </c>
      <c r="N21" s="419"/>
      <c r="O21" s="292"/>
      <c r="Q21" s="141"/>
      <c r="S21" s="141"/>
      <c r="T21" s="98"/>
      <c r="U21" s="98"/>
      <c r="V21" s="98"/>
    </row>
    <row r="22" spans="3:23">
      <c r="E22" s="418"/>
      <c r="F22" s="8"/>
      <c r="G22" s="419" t="s">
        <v>463</v>
      </c>
      <c r="H22" s="2">
        <v>5</v>
      </c>
      <c r="I22" s="2">
        <v>6</v>
      </c>
      <c r="K22" s="2">
        <v>6</v>
      </c>
      <c r="L22" s="2">
        <v>6</v>
      </c>
      <c r="N22" s="419"/>
      <c r="O22" s="292"/>
      <c r="T22" s="141"/>
      <c r="U22" s="168"/>
      <c r="V22" s="168"/>
    </row>
    <row r="23" spans="3:23">
      <c r="C23" s="375"/>
      <c r="E23" s="8"/>
      <c r="F23" s="8"/>
      <c r="G23" s="164" t="s">
        <v>95</v>
      </c>
      <c r="H23" s="2">
        <v>20</v>
      </c>
      <c r="I23" s="2">
        <v>20</v>
      </c>
      <c r="K23" s="2">
        <v>20</v>
      </c>
      <c r="N23" s="419"/>
      <c r="O23" s="292"/>
      <c r="T23" s="98"/>
      <c r="U23" s="168"/>
      <c r="V23" s="168"/>
    </row>
    <row r="24" spans="3:23">
      <c r="E24" s="8"/>
      <c r="F24" s="8"/>
      <c r="G24" s="164" t="s">
        <v>464</v>
      </c>
      <c r="N24" s="375"/>
      <c r="O24" s="292"/>
      <c r="U24" s="168"/>
      <c r="V24" s="168"/>
      <c r="W24" s="168"/>
    </row>
    <row r="25" spans="3:23">
      <c r="G25" s="164"/>
      <c r="H25" s="209">
        <f>SUM(H18:H24)</f>
        <v>45</v>
      </c>
      <c r="I25" s="209">
        <f>SUM(I18:I24)</f>
        <v>46.5</v>
      </c>
      <c r="J25" s="209"/>
      <c r="K25" s="420">
        <f>SUM(K18:K24)</f>
        <v>46.5</v>
      </c>
      <c r="L25" s="420">
        <f>SUM(L18:L24)</f>
        <v>382.55</v>
      </c>
      <c r="M25" s="421">
        <f>SUM(K25:L25)</f>
        <v>429.05</v>
      </c>
      <c r="N25" s="375"/>
      <c r="O25" s="292"/>
      <c r="U25" s="98"/>
      <c r="V25" s="168"/>
      <c r="W25" s="168"/>
    </row>
    <row r="26" spans="3:23">
      <c r="N26" s="375"/>
      <c r="O26" s="292"/>
      <c r="U26" s="98"/>
      <c r="V26" s="98"/>
      <c r="W26" s="98"/>
    </row>
    <row r="27" spans="3:23">
      <c r="N27" s="375"/>
      <c r="O27" s="292"/>
      <c r="U27" s="98"/>
      <c r="V27" s="98"/>
      <c r="W27" s="98"/>
    </row>
    <row r="28" spans="3:23">
      <c r="E28" s="418"/>
      <c r="F28" s="8"/>
      <c r="G28" s="8"/>
      <c r="H28" s="8"/>
      <c r="I28" s="8" t="s">
        <v>459</v>
      </c>
      <c r="K28" s="423" t="s">
        <v>460</v>
      </c>
      <c r="L28" s="423"/>
      <c r="M28" s="8"/>
      <c r="N28" s="375"/>
      <c r="O28" s="292"/>
    </row>
    <row r="29" spans="3:23">
      <c r="E29" s="418" t="s">
        <v>491</v>
      </c>
      <c r="F29" s="2">
        <v>30</v>
      </c>
      <c r="G29" s="419" t="s">
        <v>331</v>
      </c>
      <c r="I29" s="2">
        <v>0.5</v>
      </c>
      <c r="K29" s="2">
        <v>0.5</v>
      </c>
      <c r="L29" s="2">
        <v>1</v>
      </c>
      <c r="M29" s="8" t="s">
        <v>465</v>
      </c>
      <c r="N29" s="375"/>
      <c r="O29" s="292"/>
    </row>
    <row r="30" spans="3:23">
      <c r="C30" s="3" t="s">
        <v>454</v>
      </c>
      <c r="E30" s="418"/>
      <c r="F30" s="8"/>
      <c r="G30" s="419" t="s">
        <v>461</v>
      </c>
      <c r="H30" s="2">
        <v>20</v>
      </c>
      <c r="I30" s="2">
        <v>20</v>
      </c>
      <c r="K30" s="2">
        <v>20</v>
      </c>
      <c r="M30" s="8"/>
      <c r="N30" s="375"/>
      <c r="O30" s="292"/>
    </row>
    <row r="31" spans="3:23">
      <c r="C31" s="3" t="s">
        <v>455</v>
      </c>
      <c r="E31" s="418"/>
      <c r="F31" s="8"/>
      <c r="G31" s="419" t="s">
        <v>462</v>
      </c>
      <c r="L31" s="2">
        <v>20</v>
      </c>
      <c r="M31" s="8"/>
      <c r="N31" s="375" t="s">
        <v>62</v>
      </c>
      <c r="O31" s="292">
        <v>7.2</v>
      </c>
    </row>
    <row r="32" spans="3:23">
      <c r="C32" s="9" t="s">
        <v>456</v>
      </c>
      <c r="E32" s="418"/>
      <c r="F32" s="8"/>
      <c r="G32" s="419" t="s">
        <v>336</v>
      </c>
      <c r="L32" s="2">
        <v>213.33</v>
      </c>
      <c r="N32" s="3"/>
      <c r="O32" s="292"/>
    </row>
    <row r="33" spans="5:15">
      <c r="E33" s="418"/>
      <c r="F33" s="8"/>
      <c r="G33" s="419" t="s">
        <v>463</v>
      </c>
      <c r="N33" s="3"/>
      <c r="O33" s="292"/>
    </row>
    <row r="34" spans="5:15">
      <c r="E34" s="8"/>
      <c r="F34" s="8"/>
      <c r="G34" s="164" t="s">
        <v>95</v>
      </c>
      <c r="H34" s="2">
        <v>10</v>
      </c>
      <c r="I34" s="2">
        <v>10</v>
      </c>
      <c r="K34" s="2">
        <v>10</v>
      </c>
      <c r="N34" s="3"/>
      <c r="O34" s="292"/>
    </row>
    <row r="35" spans="5:15">
      <c r="E35" s="8"/>
      <c r="F35" s="8"/>
      <c r="G35" s="164" t="s">
        <v>464</v>
      </c>
      <c r="N35" s="3"/>
      <c r="O35" s="292"/>
    </row>
    <row r="36" spans="5:15">
      <c r="G36" s="164"/>
      <c r="H36" s="209">
        <f>SUM(H29:H35)</f>
        <v>30</v>
      </c>
      <c r="I36" s="209">
        <f>SUM(I29:I35)</f>
        <v>30.5</v>
      </c>
      <c r="J36" s="209"/>
      <c r="K36" s="420">
        <f>SUM(K29:K35)</f>
        <v>30.5</v>
      </c>
      <c r="L36" s="420">
        <f>SUM(L29:L35)</f>
        <v>234.33</v>
      </c>
      <c r="M36" s="421">
        <f>SUM(K36:L36)</f>
        <v>264.83000000000004</v>
      </c>
      <c r="N36" s="3"/>
      <c r="O36" s="292"/>
    </row>
    <row r="37" spans="5:15">
      <c r="N37" s="3"/>
      <c r="O37" s="292"/>
    </row>
  </sheetData>
  <mergeCells count="9">
    <mergeCell ref="N1:O1"/>
    <mergeCell ref="L1:M1"/>
    <mergeCell ref="P1:Y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3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10.42578125" style="8" bestFit="1" customWidth="1"/>
    <col min="2" max="2" width="53.85546875" style="98" customWidth="1"/>
    <col min="3" max="3" width="14.28515625" style="8" bestFit="1" customWidth="1"/>
    <col min="4" max="5" width="8.140625" style="2" bestFit="1" customWidth="1"/>
    <col min="6" max="6" width="12.8554687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491" t="s">
        <v>1</v>
      </c>
      <c r="B1" s="493" t="s">
        <v>0</v>
      </c>
      <c r="C1" s="531" t="s">
        <v>7</v>
      </c>
      <c r="D1" s="587" t="s">
        <v>45</v>
      </c>
      <c r="E1" s="588"/>
      <c r="F1" s="314" t="s">
        <v>356</v>
      </c>
      <c r="G1" s="585" t="s">
        <v>57</v>
      </c>
      <c r="H1" s="582" t="s">
        <v>29</v>
      </c>
      <c r="I1" s="583"/>
      <c r="J1" s="584"/>
    </row>
    <row r="2" spans="1:16" ht="34.5" customHeight="1" thickBot="1">
      <c r="A2" s="492"/>
      <c r="B2" s="494"/>
      <c r="C2" s="532"/>
      <c r="D2" s="249" t="s">
        <v>331</v>
      </c>
      <c r="E2" s="251" t="s">
        <v>92</v>
      </c>
      <c r="F2" s="250" t="s">
        <v>331</v>
      </c>
      <c r="G2" s="586"/>
      <c r="H2" s="520"/>
      <c r="I2" s="521"/>
      <c r="J2" s="522"/>
    </row>
    <row r="3" spans="1:16" s="439" customFormat="1" ht="14.25">
      <c r="A3" s="445" t="str">
        <f>'1-συμβολαια'!A3</f>
        <v>4ο</v>
      </c>
      <c r="B3" s="436" t="str">
        <f>'1-συμβολαια'!C3</f>
        <v>δωρεάς αιτία θανάτου επικαρπίας 1045 ΠΑΡΑΙΤΗΣΗ</v>
      </c>
      <c r="C3" s="437">
        <f>'1-συμβολαια'!D3</f>
        <v>0</v>
      </c>
      <c r="D3" s="438">
        <v>2</v>
      </c>
      <c r="E3" s="438">
        <v>4</v>
      </c>
      <c r="F3" s="444"/>
      <c r="G3" s="441">
        <v>6</v>
      </c>
      <c r="H3" s="320" t="s">
        <v>140</v>
      </c>
      <c r="I3" s="446" t="s">
        <v>135</v>
      </c>
      <c r="J3" s="79"/>
    </row>
    <row r="4" spans="1:16" s="439" customFormat="1" ht="14.25">
      <c r="A4" s="445">
        <f>'1-συμβολαια'!A4</f>
        <v>0</v>
      </c>
      <c r="B4" s="436" t="str">
        <f>'1-συμβολαια'!C4</f>
        <v>δωρεάς 1045 ΕΠΙΚΑΡΠΙΑ [= 32.004€ σεΟρους 2000</v>
      </c>
      <c r="C4" s="437">
        <f>'1-συμβολαια'!D4</f>
        <v>44444</v>
      </c>
      <c r="D4" s="438"/>
      <c r="E4" s="438"/>
      <c r="F4" s="440"/>
      <c r="G4" s="441">
        <v>0.5</v>
      </c>
      <c r="H4" s="320" t="s">
        <v>140</v>
      </c>
      <c r="I4" s="320" t="s">
        <v>135</v>
      </c>
      <c r="J4" s="79"/>
    </row>
    <row r="5" spans="1:16" s="131" customFormat="1" ht="14.25">
      <c r="A5" s="133"/>
      <c r="B5" s="134"/>
      <c r="C5" s="135"/>
      <c r="D5" s="350"/>
      <c r="E5" s="350"/>
      <c r="F5" s="442"/>
      <c r="G5" s="443"/>
      <c r="H5" s="156"/>
      <c r="I5" s="156"/>
      <c r="J5" s="26"/>
    </row>
    <row r="6" spans="1:16" s="439" customFormat="1" ht="14.25">
      <c r="A6" s="445" t="str">
        <f>'1-συμβολαια'!A6</f>
        <v>5ο</v>
      </c>
      <c r="B6" s="436" t="str">
        <f>'1-συμβολαια'!C6</f>
        <v>δωρεάς αιτία θανάτου επικαρπίας 1044 ΠΑΡΑΙΤΗΣΗ</v>
      </c>
      <c r="C6" s="437">
        <f>'1-συμβολαια'!D6</f>
        <v>0</v>
      </c>
      <c r="D6" s="438">
        <v>2</v>
      </c>
      <c r="E6" s="438">
        <v>4</v>
      </c>
      <c r="F6" s="444"/>
      <c r="G6" s="441">
        <v>6</v>
      </c>
      <c r="H6" s="320" t="s">
        <v>140</v>
      </c>
      <c r="I6" s="446" t="s">
        <v>135</v>
      </c>
      <c r="J6" s="79"/>
    </row>
    <row r="7" spans="1:16" s="439" customFormat="1" ht="14.25">
      <c r="A7" s="445">
        <f>'1-συμβολαια'!A7</f>
        <v>0</v>
      </c>
      <c r="B7" s="436" t="str">
        <f>'1-συμβολαια'!C7</f>
        <v>δωρεάς 1044 ΕΠΙΚΑΡΠΙΑ [= 18.870€ σεΟρους 2000</v>
      </c>
      <c r="C7" s="437">
        <f>'1-συμβολαια'!D7</f>
        <v>26666</v>
      </c>
      <c r="D7" s="438"/>
      <c r="E7" s="438"/>
      <c r="F7" s="440"/>
      <c r="G7" s="441">
        <v>0.5</v>
      </c>
      <c r="H7" s="320" t="s">
        <v>140</v>
      </c>
      <c r="I7" s="320" t="s">
        <v>135</v>
      </c>
      <c r="J7" s="79"/>
    </row>
    <row r="8" spans="1:16" ht="15.75">
      <c r="A8" s="489" t="s">
        <v>56</v>
      </c>
      <c r="B8" s="490"/>
      <c r="C8" s="490"/>
      <c r="D8" s="252">
        <f>SUM(D3:D7)</f>
        <v>4</v>
      </c>
      <c r="E8" s="351">
        <f>SUM(E3:E7)</f>
        <v>8</v>
      </c>
      <c r="F8" s="252">
        <f>SUM(F3:F7)</f>
        <v>0</v>
      </c>
      <c r="G8" s="351">
        <f>SUM(G3:G7)</f>
        <v>13</v>
      </c>
    </row>
    <row r="9" spans="1:16" ht="15.75">
      <c r="H9" s="153" t="s">
        <v>105</v>
      </c>
      <c r="I9" s="171"/>
      <c r="J9" s="171"/>
      <c r="K9" s="146"/>
      <c r="L9" s="146"/>
      <c r="M9" s="146"/>
      <c r="N9" s="146"/>
      <c r="O9" s="5"/>
    </row>
    <row r="10" spans="1:16" ht="15.75">
      <c r="H10" s="254"/>
      <c r="I10" s="171" t="s">
        <v>106</v>
      </c>
      <c r="J10" s="171"/>
      <c r="K10" s="171"/>
      <c r="L10" s="171"/>
      <c r="M10" s="171"/>
      <c r="N10" s="171"/>
      <c r="O10" s="254"/>
      <c r="P10" s="253"/>
    </row>
    <row r="11" spans="1:16" ht="15.75">
      <c r="B11" s="411" t="s">
        <v>478</v>
      </c>
      <c r="K11" s="154"/>
    </row>
    <row r="12" spans="1:16" ht="15.75">
      <c r="K12" s="154"/>
    </row>
    <row r="13" spans="1:16" ht="15.75">
      <c r="K13" s="154"/>
    </row>
  </sheetData>
  <mergeCells count="7">
    <mergeCell ref="H1:J2"/>
    <mergeCell ref="G1:G2"/>
    <mergeCell ref="A8:C8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21" bestFit="1" customWidth="1"/>
    <col min="2" max="2" width="65" style="122" customWidth="1"/>
    <col min="3" max="3" width="14.28515625" style="123" customWidth="1"/>
    <col min="4" max="4" width="10.42578125" style="123" bestFit="1" customWidth="1"/>
    <col min="5" max="5" width="16.7109375" style="123" bestFit="1" customWidth="1"/>
    <col min="6" max="6" width="7.85546875" style="120" customWidth="1"/>
    <col min="7" max="7" width="10" style="120" customWidth="1"/>
    <col min="8" max="8" width="6.140625" style="120" bestFit="1" customWidth="1"/>
    <col min="9" max="12" width="7.140625" style="120" customWidth="1"/>
    <col min="13" max="13" width="6.28515625" style="120" customWidth="1"/>
    <col min="14" max="21" width="7.140625" style="120" customWidth="1"/>
    <col min="22" max="22" width="30.85546875" style="120" customWidth="1"/>
    <col min="23" max="220" width="9.140625" style="109"/>
    <col min="221" max="221" width="9" style="109" bestFit="1" customWidth="1"/>
    <col min="222" max="222" width="9.85546875" style="109" bestFit="1" customWidth="1"/>
    <col min="223" max="223" width="9.140625" style="109" bestFit="1" customWidth="1"/>
    <col min="224" max="224" width="16" style="109" bestFit="1" customWidth="1"/>
    <col min="225" max="225" width="9" style="109" bestFit="1" customWidth="1"/>
    <col min="226" max="226" width="7.85546875" style="109" bestFit="1" customWidth="1"/>
    <col min="227" max="227" width="11.7109375" style="109" bestFit="1" customWidth="1"/>
    <col min="228" max="228" width="14.28515625" style="109" customWidth="1"/>
    <col min="229" max="229" width="11.7109375" style="109" bestFit="1" customWidth="1"/>
    <col min="230" max="230" width="14.140625" style="109" bestFit="1" customWidth="1"/>
    <col min="231" max="231" width="16.7109375" style="109" customWidth="1"/>
    <col min="232" max="232" width="16.5703125" style="109" customWidth="1"/>
    <col min="233" max="234" width="7.85546875" style="109" bestFit="1" customWidth="1"/>
    <col min="235" max="235" width="8" style="109" bestFit="1" customWidth="1"/>
    <col min="236" max="237" width="7.85546875" style="109" bestFit="1" customWidth="1"/>
    <col min="238" max="238" width="9.7109375" style="109" customWidth="1"/>
    <col min="239" max="239" width="12.85546875" style="109" customWidth="1"/>
    <col min="240" max="476" width="9.140625" style="109"/>
    <col min="477" max="477" width="9" style="109" bestFit="1" customWidth="1"/>
    <col min="478" max="478" width="9.85546875" style="109" bestFit="1" customWidth="1"/>
    <col min="479" max="479" width="9.140625" style="109" bestFit="1" customWidth="1"/>
    <col min="480" max="480" width="16" style="109" bestFit="1" customWidth="1"/>
    <col min="481" max="481" width="9" style="109" bestFit="1" customWidth="1"/>
    <col min="482" max="482" width="7.85546875" style="109" bestFit="1" customWidth="1"/>
    <col min="483" max="483" width="11.7109375" style="109" bestFit="1" customWidth="1"/>
    <col min="484" max="484" width="14.28515625" style="109" customWidth="1"/>
    <col min="485" max="485" width="11.7109375" style="109" bestFit="1" customWidth="1"/>
    <col min="486" max="486" width="14.140625" style="109" bestFit="1" customWidth="1"/>
    <col min="487" max="487" width="16.7109375" style="109" customWidth="1"/>
    <col min="488" max="488" width="16.5703125" style="109" customWidth="1"/>
    <col min="489" max="490" width="7.85546875" style="109" bestFit="1" customWidth="1"/>
    <col min="491" max="491" width="8" style="109" bestFit="1" customWidth="1"/>
    <col min="492" max="493" width="7.85546875" style="109" bestFit="1" customWidth="1"/>
    <col min="494" max="494" width="9.7109375" style="109" customWidth="1"/>
    <col min="495" max="495" width="12.85546875" style="109" customWidth="1"/>
    <col min="496" max="732" width="9.140625" style="109"/>
    <col min="733" max="733" width="9" style="109" bestFit="1" customWidth="1"/>
    <col min="734" max="734" width="9.85546875" style="109" bestFit="1" customWidth="1"/>
    <col min="735" max="735" width="9.140625" style="109" bestFit="1" customWidth="1"/>
    <col min="736" max="736" width="16" style="109" bestFit="1" customWidth="1"/>
    <col min="737" max="737" width="9" style="109" bestFit="1" customWidth="1"/>
    <col min="738" max="738" width="7.85546875" style="109" bestFit="1" customWidth="1"/>
    <col min="739" max="739" width="11.7109375" style="109" bestFit="1" customWidth="1"/>
    <col min="740" max="740" width="14.28515625" style="109" customWidth="1"/>
    <col min="741" max="741" width="11.7109375" style="109" bestFit="1" customWidth="1"/>
    <col min="742" max="742" width="14.140625" style="109" bestFit="1" customWidth="1"/>
    <col min="743" max="743" width="16.7109375" style="109" customWidth="1"/>
    <col min="744" max="744" width="16.5703125" style="109" customWidth="1"/>
    <col min="745" max="746" width="7.85546875" style="109" bestFit="1" customWidth="1"/>
    <col min="747" max="747" width="8" style="109" bestFit="1" customWidth="1"/>
    <col min="748" max="749" width="7.85546875" style="109" bestFit="1" customWidth="1"/>
    <col min="750" max="750" width="9.7109375" style="109" customWidth="1"/>
    <col min="751" max="751" width="12.85546875" style="109" customWidth="1"/>
    <col min="752" max="988" width="9.140625" style="109"/>
    <col min="989" max="989" width="9" style="109" bestFit="1" customWidth="1"/>
    <col min="990" max="990" width="9.85546875" style="109" bestFit="1" customWidth="1"/>
    <col min="991" max="991" width="9.140625" style="109" bestFit="1" customWidth="1"/>
    <col min="992" max="992" width="16" style="109" bestFit="1" customWidth="1"/>
    <col min="993" max="993" width="9" style="109" bestFit="1" customWidth="1"/>
    <col min="994" max="994" width="7.85546875" style="109" bestFit="1" customWidth="1"/>
    <col min="995" max="995" width="11.7109375" style="109" bestFit="1" customWidth="1"/>
    <col min="996" max="996" width="14.28515625" style="109" customWidth="1"/>
    <col min="997" max="997" width="11.7109375" style="109" bestFit="1" customWidth="1"/>
    <col min="998" max="998" width="14.140625" style="109" bestFit="1" customWidth="1"/>
    <col min="999" max="999" width="16.7109375" style="109" customWidth="1"/>
    <col min="1000" max="1000" width="16.5703125" style="109" customWidth="1"/>
    <col min="1001" max="1002" width="7.85546875" style="109" bestFit="1" customWidth="1"/>
    <col min="1003" max="1003" width="8" style="109" bestFit="1" customWidth="1"/>
    <col min="1004" max="1005" width="7.85546875" style="109" bestFit="1" customWidth="1"/>
    <col min="1006" max="1006" width="9.7109375" style="109" customWidth="1"/>
    <col min="1007" max="1007" width="12.85546875" style="109" customWidth="1"/>
    <col min="1008" max="1244" width="9.140625" style="109"/>
    <col min="1245" max="1245" width="9" style="109" bestFit="1" customWidth="1"/>
    <col min="1246" max="1246" width="9.85546875" style="109" bestFit="1" customWidth="1"/>
    <col min="1247" max="1247" width="9.140625" style="109" bestFit="1" customWidth="1"/>
    <col min="1248" max="1248" width="16" style="109" bestFit="1" customWidth="1"/>
    <col min="1249" max="1249" width="9" style="109" bestFit="1" customWidth="1"/>
    <col min="1250" max="1250" width="7.85546875" style="109" bestFit="1" customWidth="1"/>
    <col min="1251" max="1251" width="11.7109375" style="109" bestFit="1" customWidth="1"/>
    <col min="1252" max="1252" width="14.28515625" style="109" customWidth="1"/>
    <col min="1253" max="1253" width="11.7109375" style="109" bestFit="1" customWidth="1"/>
    <col min="1254" max="1254" width="14.140625" style="109" bestFit="1" customWidth="1"/>
    <col min="1255" max="1255" width="16.7109375" style="109" customWidth="1"/>
    <col min="1256" max="1256" width="16.5703125" style="109" customWidth="1"/>
    <col min="1257" max="1258" width="7.85546875" style="109" bestFit="1" customWidth="1"/>
    <col min="1259" max="1259" width="8" style="109" bestFit="1" customWidth="1"/>
    <col min="1260" max="1261" width="7.85546875" style="109" bestFit="1" customWidth="1"/>
    <col min="1262" max="1262" width="9.7109375" style="109" customWidth="1"/>
    <col min="1263" max="1263" width="12.85546875" style="109" customWidth="1"/>
    <col min="1264" max="1500" width="9.140625" style="109"/>
    <col min="1501" max="1501" width="9" style="109" bestFit="1" customWidth="1"/>
    <col min="1502" max="1502" width="9.85546875" style="109" bestFit="1" customWidth="1"/>
    <col min="1503" max="1503" width="9.140625" style="109" bestFit="1" customWidth="1"/>
    <col min="1504" max="1504" width="16" style="109" bestFit="1" customWidth="1"/>
    <col min="1505" max="1505" width="9" style="109" bestFit="1" customWidth="1"/>
    <col min="1506" max="1506" width="7.85546875" style="109" bestFit="1" customWidth="1"/>
    <col min="1507" max="1507" width="11.7109375" style="109" bestFit="1" customWidth="1"/>
    <col min="1508" max="1508" width="14.28515625" style="109" customWidth="1"/>
    <col min="1509" max="1509" width="11.7109375" style="109" bestFit="1" customWidth="1"/>
    <col min="1510" max="1510" width="14.140625" style="109" bestFit="1" customWidth="1"/>
    <col min="1511" max="1511" width="16.7109375" style="109" customWidth="1"/>
    <col min="1512" max="1512" width="16.5703125" style="109" customWidth="1"/>
    <col min="1513" max="1514" width="7.85546875" style="109" bestFit="1" customWidth="1"/>
    <col min="1515" max="1515" width="8" style="109" bestFit="1" customWidth="1"/>
    <col min="1516" max="1517" width="7.85546875" style="109" bestFit="1" customWidth="1"/>
    <col min="1518" max="1518" width="9.7109375" style="109" customWidth="1"/>
    <col min="1519" max="1519" width="12.85546875" style="109" customWidth="1"/>
    <col min="1520" max="1756" width="9.140625" style="109"/>
    <col min="1757" max="1757" width="9" style="109" bestFit="1" customWidth="1"/>
    <col min="1758" max="1758" width="9.85546875" style="109" bestFit="1" customWidth="1"/>
    <col min="1759" max="1759" width="9.140625" style="109" bestFit="1" customWidth="1"/>
    <col min="1760" max="1760" width="16" style="109" bestFit="1" customWidth="1"/>
    <col min="1761" max="1761" width="9" style="109" bestFit="1" customWidth="1"/>
    <col min="1762" max="1762" width="7.85546875" style="109" bestFit="1" customWidth="1"/>
    <col min="1763" max="1763" width="11.7109375" style="109" bestFit="1" customWidth="1"/>
    <col min="1764" max="1764" width="14.28515625" style="109" customWidth="1"/>
    <col min="1765" max="1765" width="11.7109375" style="109" bestFit="1" customWidth="1"/>
    <col min="1766" max="1766" width="14.140625" style="109" bestFit="1" customWidth="1"/>
    <col min="1767" max="1767" width="16.7109375" style="109" customWidth="1"/>
    <col min="1768" max="1768" width="16.5703125" style="109" customWidth="1"/>
    <col min="1769" max="1770" width="7.85546875" style="109" bestFit="1" customWidth="1"/>
    <col min="1771" max="1771" width="8" style="109" bestFit="1" customWidth="1"/>
    <col min="1772" max="1773" width="7.85546875" style="109" bestFit="1" customWidth="1"/>
    <col min="1774" max="1774" width="9.7109375" style="109" customWidth="1"/>
    <col min="1775" max="1775" width="12.85546875" style="109" customWidth="1"/>
    <col min="1776" max="2012" width="9.140625" style="109"/>
    <col min="2013" max="2013" width="9" style="109" bestFit="1" customWidth="1"/>
    <col min="2014" max="2014" width="9.85546875" style="109" bestFit="1" customWidth="1"/>
    <col min="2015" max="2015" width="9.140625" style="109" bestFit="1" customWidth="1"/>
    <col min="2016" max="2016" width="16" style="109" bestFit="1" customWidth="1"/>
    <col min="2017" max="2017" width="9" style="109" bestFit="1" customWidth="1"/>
    <col min="2018" max="2018" width="7.85546875" style="109" bestFit="1" customWidth="1"/>
    <col min="2019" max="2019" width="11.7109375" style="109" bestFit="1" customWidth="1"/>
    <col min="2020" max="2020" width="14.28515625" style="109" customWidth="1"/>
    <col min="2021" max="2021" width="11.7109375" style="109" bestFit="1" customWidth="1"/>
    <col min="2022" max="2022" width="14.140625" style="109" bestFit="1" customWidth="1"/>
    <col min="2023" max="2023" width="16.7109375" style="109" customWidth="1"/>
    <col min="2024" max="2024" width="16.5703125" style="109" customWidth="1"/>
    <col min="2025" max="2026" width="7.85546875" style="109" bestFit="1" customWidth="1"/>
    <col min="2027" max="2027" width="8" style="109" bestFit="1" customWidth="1"/>
    <col min="2028" max="2029" width="7.85546875" style="109" bestFit="1" customWidth="1"/>
    <col min="2030" max="2030" width="9.7109375" style="109" customWidth="1"/>
    <col min="2031" max="2031" width="12.85546875" style="109" customWidth="1"/>
    <col min="2032" max="2268" width="9.140625" style="109"/>
    <col min="2269" max="2269" width="9" style="109" bestFit="1" customWidth="1"/>
    <col min="2270" max="2270" width="9.85546875" style="109" bestFit="1" customWidth="1"/>
    <col min="2271" max="2271" width="9.140625" style="109" bestFit="1" customWidth="1"/>
    <col min="2272" max="2272" width="16" style="109" bestFit="1" customWidth="1"/>
    <col min="2273" max="2273" width="9" style="109" bestFit="1" customWidth="1"/>
    <col min="2274" max="2274" width="7.85546875" style="109" bestFit="1" customWidth="1"/>
    <col min="2275" max="2275" width="11.7109375" style="109" bestFit="1" customWidth="1"/>
    <col min="2276" max="2276" width="14.28515625" style="109" customWidth="1"/>
    <col min="2277" max="2277" width="11.7109375" style="109" bestFit="1" customWidth="1"/>
    <col min="2278" max="2278" width="14.140625" style="109" bestFit="1" customWidth="1"/>
    <col min="2279" max="2279" width="16.7109375" style="109" customWidth="1"/>
    <col min="2280" max="2280" width="16.5703125" style="109" customWidth="1"/>
    <col min="2281" max="2282" width="7.85546875" style="109" bestFit="1" customWidth="1"/>
    <col min="2283" max="2283" width="8" style="109" bestFit="1" customWidth="1"/>
    <col min="2284" max="2285" width="7.85546875" style="109" bestFit="1" customWidth="1"/>
    <col min="2286" max="2286" width="9.7109375" style="109" customWidth="1"/>
    <col min="2287" max="2287" width="12.85546875" style="109" customWidth="1"/>
    <col min="2288" max="2524" width="9.140625" style="109"/>
    <col min="2525" max="2525" width="9" style="109" bestFit="1" customWidth="1"/>
    <col min="2526" max="2526" width="9.85546875" style="109" bestFit="1" customWidth="1"/>
    <col min="2527" max="2527" width="9.140625" style="109" bestFit="1" customWidth="1"/>
    <col min="2528" max="2528" width="16" style="109" bestFit="1" customWidth="1"/>
    <col min="2529" max="2529" width="9" style="109" bestFit="1" customWidth="1"/>
    <col min="2530" max="2530" width="7.85546875" style="109" bestFit="1" customWidth="1"/>
    <col min="2531" max="2531" width="11.7109375" style="109" bestFit="1" customWidth="1"/>
    <col min="2532" max="2532" width="14.28515625" style="109" customWidth="1"/>
    <col min="2533" max="2533" width="11.7109375" style="109" bestFit="1" customWidth="1"/>
    <col min="2534" max="2534" width="14.140625" style="109" bestFit="1" customWidth="1"/>
    <col min="2535" max="2535" width="16.7109375" style="109" customWidth="1"/>
    <col min="2536" max="2536" width="16.5703125" style="109" customWidth="1"/>
    <col min="2537" max="2538" width="7.85546875" style="109" bestFit="1" customWidth="1"/>
    <col min="2539" max="2539" width="8" style="109" bestFit="1" customWidth="1"/>
    <col min="2540" max="2541" width="7.85546875" style="109" bestFit="1" customWidth="1"/>
    <col min="2542" max="2542" width="9.7109375" style="109" customWidth="1"/>
    <col min="2543" max="2543" width="12.85546875" style="109" customWidth="1"/>
    <col min="2544" max="2780" width="9.140625" style="109"/>
    <col min="2781" max="2781" width="9" style="109" bestFit="1" customWidth="1"/>
    <col min="2782" max="2782" width="9.85546875" style="109" bestFit="1" customWidth="1"/>
    <col min="2783" max="2783" width="9.140625" style="109" bestFit="1" customWidth="1"/>
    <col min="2784" max="2784" width="16" style="109" bestFit="1" customWidth="1"/>
    <col min="2785" max="2785" width="9" style="109" bestFit="1" customWidth="1"/>
    <col min="2786" max="2786" width="7.85546875" style="109" bestFit="1" customWidth="1"/>
    <col min="2787" max="2787" width="11.7109375" style="109" bestFit="1" customWidth="1"/>
    <col min="2788" max="2788" width="14.28515625" style="109" customWidth="1"/>
    <col min="2789" max="2789" width="11.7109375" style="109" bestFit="1" customWidth="1"/>
    <col min="2790" max="2790" width="14.140625" style="109" bestFit="1" customWidth="1"/>
    <col min="2791" max="2791" width="16.7109375" style="109" customWidth="1"/>
    <col min="2792" max="2792" width="16.5703125" style="109" customWidth="1"/>
    <col min="2793" max="2794" width="7.85546875" style="109" bestFit="1" customWidth="1"/>
    <col min="2795" max="2795" width="8" style="109" bestFit="1" customWidth="1"/>
    <col min="2796" max="2797" width="7.85546875" style="109" bestFit="1" customWidth="1"/>
    <col min="2798" max="2798" width="9.7109375" style="109" customWidth="1"/>
    <col min="2799" max="2799" width="12.85546875" style="109" customWidth="1"/>
    <col min="2800" max="3036" width="9.140625" style="109"/>
    <col min="3037" max="3037" width="9" style="109" bestFit="1" customWidth="1"/>
    <col min="3038" max="3038" width="9.85546875" style="109" bestFit="1" customWidth="1"/>
    <col min="3039" max="3039" width="9.140625" style="109" bestFit="1" customWidth="1"/>
    <col min="3040" max="3040" width="16" style="109" bestFit="1" customWidth="1"/>
    <col min="3041" max="3041" width="9" style="109" bestFit="1" customWidth="1"/>
    <col min="3042" max="3042" width="7.85546875" style="109" bestFit="1" customWidth="1"/>
    <col min="3043" max="3043" width="11.7109375" style="109" bestFit="1" customWidth="1"/>
    <col min="3044" max="3044" width="14.28515625" style="109" customWidth="1"/>
    <col min="3045" max="3045" width="11.7109375" style="109" bestFit="1" customWidth="1"/>
    <col min="3046" max="3046" width="14.140625" style="109" bestFit="1" customWidth="1"/>
    <col min="3047" max="3047" width="16.7109375" style="109" customWidth="1"/>
    <col min="3048" max="3048" width="16.5703125" style="109" customWidth="1"/>
    <col min="3049" max="3050" width="7.85546875" style="109" bestFit="1" customWidth="1"/>
    <col min="3051" max="3051" width="8" style="109" bestFit="1" customWidth="1"/>
    <col min="3052" max="3053" width="7.85546875" style="109" bestFit="1" customWidth="1"/>
    <col min="3054" max="3054" width="9.7109375" style="109" customWidth="1"/>
    <col min="3055" max="3055" width="12.85546875" style="109" customWidth="1"/>
    <col min="3056" max="3292" width="9.140625" style="109"/>
    <col min="3293" max="3293" width="9" style="109" bestFit="1" customWidth="1"/>
    <col min="3294" max="3294" width="9.85546875" style="109" bestFit="1" customWidth="1"/>
    <col min="3295" max="3295" width="9.140625" style="109" bestFit="1" customWidth="1"/>
    <col min="3296" max="3296" width="16" style="109" bestFit="1" customWidth="1"/>
    <col min="3297" max="3297" width="9" style="109" bestFit="1" customWidth="1"/>
    <col min="3298" max="3298" width="7.85546875" style="109" bestFit="1" customWidth="1"/>
    <col min="3299" max="3299" width="11.7109375" style="109" bestFit="1" customWidth="1"/>
    <col min="3300" max="3300" width="14.28515625" style="109" customWidth="1"/>
    <col min="3301" max="3301" width="11.7109375" style="109" bestFit="1" customWidth="1"/>
    <col min="3302" max="3302" width="14.140625" style="109" bestFit="1" customWidth="1"/>
    <col min="3303" max="3303" width="16.7109375" style="109" customWidth="1"/>
    <col min="3304" max="3304" width="16.5703125" style="109" customWidth="1"/>
    <col min="3305" max="3306" width="7.85546875" style="109" bestFit="1" customWidth="1"/>
    <col min="3307" max="3307" width="8" style="109" bestFit="1" customWidth="1"/>
    <col min="3308" max="3309" width="7.85546875" style="109" bestFit="1" customWidth="1"/>
    <col min="3310" max="3310" width="9.7109375" style="109" customWidth="1"/>
    <col min="3311" max="3311" width="12.85546875" style="109" customWidth="1"/>
    <col min="3312" max="3548" width="9.140625" style="109"/>
    <col min="3549" max="3549" width="9" style="109" bestFit="1" customWidth="1"/>
    <col min="3550" max="3550" width="9.85546875" style="109" bestFit="1" customWidth="1"/>
    <col min="3551" max="3551" width="9.140625" style="109" bestFit="1" customWidth="1"/>
    <col min="3552" max="3552" width="16" style="109" bestFit="1" customWidth="1"/>
    <col min="3553" max="3553" width="9" style="109" bestFit="1" customWidth="1"/>
    <col min="3554" max="3554" width="7.85546875" style="109" bestFit="1" customWidth="1"/>
    <col min="3555" max="3555" width="11.7109375" style="109" bestFit="1" customWidth="1"/>
    <col min="3556" max="3556" width="14.28515625" style="109" customWidth="1"/>
    <col min="3557" max="3557" width="11.7109375" style="109" bestFit="1" customWidth="1"/>
    <col min="3558" max="3558" width="14.140625" style="109" bestFit="1" customWidth="1"/>
    <col min="3559" max="3559" width="16.7109375" style="109" customWidth="1"/>
    <col min="3560" max="3560" width="16.5703125" style="109" customWidth="1"/>
    <col min="3561" max="3562" width="7.85546875" style="109" bestFit="1" customWidth="1"/>
    <col min="3563" max="3563" width="8" style="109" bestFit="1" customWidth="1"/>
    <col min="3564" max="3565" width="7.85546875" style="109" bestFit="1" customWidth="1"/>
    <col min="3566" max="3566" width="9.7109375" style="109" customWidth="1"/>
    <col min="3567" max="3567" width="12.85546875" style="109" customWidth="1"/>
    <col min="3568" max="3804" width="9.140625" style="109"/>
    <col min="3805" max="3805" width="9" style="109" bestFit="1" customWidth="1"/>
    <col min="3806" max="3806" width="9.85546875" style="109" bestFit="1" customWidth="1"/>
    <col min="3807" max="3807" width="9.140625" style="109" bestFit="1" customWidth="1"/>
    <col min="3808" max="3808" width="16" style="109" bestFit="1" customWidth="1"/>
    <col min="3809" max="3809" width="9" style="109" bestFit="1" customWidth="1"/>
    <col min="3810" max="3810" width="7.85546875" style="109" bestFit="1" customWidth="1"/>
    <col min="3811" max="3811" width="11.7109375" style="109" bestFit="1" customWidth="1"/>
    <col min="3812" max="3812" width="14.28515625" style="109" customWidth="1"/>
    <col min="3813" max="3813" width="11.7109375" style="109" bestFit="1" customWidth="1"/>
    <col min="3814" max="3814" width="14.140625" style="109" bestFit="1" customWidth="1"/>
    <col min="3815" max="3815" width="16.7109375" style="109" customWidth="1"/>
    <col min="3816" max="3816" width="16.5703125" style="109" customWidth="1"/>
    <col min="3817" max="3818" width="7.85546875" style="109" bestFit="1" customWidth="1"/>
    <col min="3819" max="3819" width="8" style="109" bestFit="1" customWidth="1"/>
    <col min="3820" max="3821" width="7.85546875" style="109" bestFit="1" customWidth="1"/>
    <col min="3822" max="3822" width="9.7109375" style="109" customWidth="1"/>
    <col min="3823" max="3823" width="12.85546875" style="109" customWidth="1"/>
    <col min="3824" max="4060" width="9.140625" style="109"/>
    <col min="4061" max="4061" width="9" style="109" bestFit="1" customWidth="1"/>
    <col min="4062" max="4062" width="9.85546875" style="109" bestFit="1" customWidth="1"/>
    <col min="4063" max="4063" width="9.140625" style="109" bestFit="1" customWidth="1"/>
    <col min="4064" max="4064" width="16" style="109" bestFit="1" customWidth="1"/>
    <col min="4065" max="4065" width="9" style="109" bestFit="1" customWidth="1"/>
    <col min="4066" max="4066" width="7.85546875" style="109" bestFit="1" customWidth="1"/>
    <col min="4067" max="4067" width="11.7109375" style="109" bestFit="1" customWidth="1"/>
    <col min="4068" max="4068" width="14.28515625" style="109" customWidth="1"/>
    <col min="4069" max="4069" width="11.7109375" style="109" bestFit="1" customWidth="1"/>
    <col min="4070" max="4070" width="14.140625" style="109" bestFit="1" customWidth="1"/>
    <col min="4071" max="4071" width="16.7109375" style="109" customWidth="1"/>
    <col min="4072" max="4072" width="16.5703125" style="109" customWidth="1"/>
    <col min="4073" max="4074" width="7.85546875" style="109" bestFit="1" customWidth="1"/>
    <col min="4075" max="4075" width="8" style="109" bestFit="1" customWidth="1"/>
    <col min="4076" max="4077" width="7.85546875" style="109" bestFit="1" customWidth="1"/>
    <col min="4078" max="4078" width="9.7109375" style="109" customWidth="1"/>
    <col min="4079" max="4079" width="12.85546875" style="109" customWidth="1"/>
    <col min="4080" max="4316" width="9.140625" style="109"/>
    <col min="4317" max="4317" width="9" style="109" bestFit="1" customWidth="1"/>
    <col min="4318" max="4318" width="9.85546875" style="109" bestFit="1" customWidth="1"/>
    <col min="4319" max="4319" width="9.140625" style="109" bestFit="1" customWidth="1"/>
    <col min="4320" max="4320" width="16" style="109" bestFit="1" customWidth="1"/>
    <col min="4321" max="4321" width="9" style="109" bestFit="1" customWidth="1"/>
    <col min="4322" max="4322" width="7.85546875" style="109" bestFit="1" customWidth="1"/>
    <col min="4323" max="4323" width="11.7109375" style="109" bestFit="1" customWidth="1"/>
    <col min="4324" max="4324" width="14.28515625" style="109" customWidth="1"/>
    <col min="4325" max="4325" width="11.7109375" style="109" bestFit="1" customWidth="1"/>
    <col min="4326" max="4326" width="14.140625" style="109" bestFit="1" customWidth="1"/>
    <col min="4327" max="4327" width="16.7109375" style="109" customWidth="1"/>
    <col min="4328" max="4328" width="16.5703125" style="109" customWidth="1"/>
    <col min="4329" max="4330" width="7.85546875" style="109" bestFit="1" customWidth="1"/>
    <col min="4331" max="4331" width="8" style="109" bestFit="1" customWidth="1"/>
    <col min="4332" max="4333" width="7.85546875" style="109" bestFit="1" customWidth="1"/>
    <col min="4334" max="4334" width="9.7109375" style="109" customWidth="1"/>
    <col min="4335" max="4335" width="12.85546875" style="109" customWidth="1"/>
    <col min="4336" max="4572" width="9.140625" style="109"/>
    <col min="4573" max="4573" width="9" style="109" bestFit="1" customWidth="1"/>
    <col min="4574" max="4574" width="9.85546875" style="109" bestFit="1" customWidth="1"/>
    <col min="4575" max="4575" width="9.140625" style="109" bestFit="1" customWidth="1"/>
    <col min="4576" max="4576" width="16" style="109" bestFit="1" customWidth="1"/>
    <col min="4577" max="4577" width="9" style="109" bestFit="1" customWidth="1"/>
    <col min="4578" max="4578" width="7.85546875" style="109" bestFit="1" customWidth="1"/>
    <col min="4579" max="4579" width="11.7109375" style="109" bestFit="1" customWidth="1"/>
    <col min="4580" max="4580" width="14.28515625" style="109" customWidth="1"/>
    <col min="4581" max="4581" width="11.7109375" style="109" bestFit="1" customWidth="1"/>
    <col min="4582" max="4582" width="14.140625" style="109" bestFit="1" customWidth="1"/>
    <col min="4583" max="4583" width="16.7109375" style="109" customWidth="1"/>
    <col min="4584" max="4584" width="16.5703125" style="109" customWidth="1"/>
    <col min="4585" max="4586" width="7.85546875" style="109" bestFit="1" customWidth="1"/>
    <col min="4587" max="4587" width="8" style="109" bestFit="1" customWidth="1"/>
    <col min="4588" max="4589" width="7.85546875" style="109" bestFit="1" customWidth="1"/>
    <col min="4590" max="4590" width="9.7109375" style="109" customWidth="1"/>
    <col min="4591" max="4591" width="12.85546875" style="109" customWidth="1"/>
    <col min="4592" max="4828" width="9.140625" style="109"/>
    <col min="4829" max="4829" width="9" style="109" bestFit="1" customWidth="1"/>
    <col min="4830" max="4830" width="9.85546875" style="109" bestFit="1" customWidth="1"/>
    <col min="4831" max="4831" width="9.140625" style="109" bestFit="1" customWidth="1"/>
    <col min="4832" max="4832" width="16" style="109" bestFit="1" customWidth="1"/>
    <col min="4833" max="4833" width="9" style="109" bestFit="1" customWidth="1"/>
    <col min="4834" max="4834" width="7.85546875" style="109" bestFit="1" customWidth="1"/>
    <col min="4835" max="4835" width="11.7109375" style="109" bestFit="1" customWidth="1"/>
    <col min="4836" max="4836" width="14.28515625" style="109" customWidth="1"/>
    <col min="4837" max="4837" width="11.7109375" style="109" bestFit="1" customWidth="1"/>
    <col min="4838" max="4838" width="14.140625" style="109" bestFit="1" customWidth="1"/>
    <col min="4839" max="4839" width="16.7109375" style="109" customWidth="1"/>
    <col min="4840" max="4840" width="16.5703125" style="109" customWidth="1"/>
    <col min="4841" max="4842" width="7.85546875" style="109" bestFit="1" customWidth="1"/>
    <col min="4843" max="4843" width="8" style="109" bestFit="1" customWidth="1"/>
    <col min="4844" max="4845" width="7.85546875" style="109" bestFit="1" customWidth="1"/>
    <col min="4846" max="4846" width="9.7109375" style="109" customWidth="1"/>
    <col min="4847" max="4847" width="12.85546875" style="109" customWidth="1"/>
    <col min="4848" max="5084" width="9.140625" style="109"/>
    <col min="5085" max="5085" width="9" style="109" bestFit="1" customWidth="1"/>
    <col min="5086" max="5086" width="9.85546875" style="109" bestFit="1" customWidth="1"/>
    <col min="5087" max="5087" width="9.140625" style="109" bestFit="1" customWidth="1"/>
    <col min="5088" max="5088" width="16" style="109" bestFit="1" customWidth="1"/>
    <col min="5089" max="5089" width="9" style="109" bestFit="1" customWidth="1"/>
    <col min="5090" max="5090" width="7.85546875" style="109" bestFit="1" customWidth="1"/>
    <col min="5091" max="5091" width="11.7109375" style="109" bestFit="1" customWidth="1"/>
    <col min="5092" max="5092" width="14.28515625" style="109" customWidth="1"/>
    <col min="5093" max="5093" width="11.7109375" style="109" bestFit="1" customWidth="1"/>
    <col min="5094" max="5094" width="14.140625" style="109" bestFit="1" customWidth="1"/>
    <col min="5095" max="5095" width="16.7109375" style="109" customWidth="1"/>
    <col min="5096" max="5096" width="16.5703125" style="109" customWidth="1"/>
    <col min="5097" max="5098" width="7.85546875" style="109" bestFit="1" customWidth="1"/>
    <col min="5099" max="5099" width="8" style="109" bestFit="1" customWidth="1"/>
    <col min="5100" max="5101" width="7.85546875" style="109" bestFit="1" customWidth="1"/>
    <col min="5102" max="5102" width="9.7109375" style="109" customWidth="1"/>
    <col min="5103" max="5103" width="12.85546875" style="109" customWidth="1"/>
    <col min="5104" max="5340" width="9.140625" style="109"/>
    <col min="5341" max="5341" width="9" style="109" bestFit="1" customWidth="1"/>
    <col min="5342" max="5342" width="9.85546875" style="109" bestFit="1" customWidth="1"/>
    <col min="5343" max="5343" width="9.140625" style="109" bestFit="1" customWidth="1"/>
    <col min="5344" max="5344" width="16" style="109" bestFit="1" customWidth="1"/>
    <col min="5345" max="5345" width="9" style="109" bestFit="1" customWidth="1"/>
    <col min="5346" max="5346" width="7.85546875" style="109" bestFit="1" customWidth="1"/>
    <col min="5347" max="5347" width="11.7109375" style="109" bestFit="1" customWidth="1"/>
    <col min="5348" max="5348" width="14.28515625" style="109" customWidth="1"/>
    <col min="5349" max="5349" width="11.7109375" style="109" bestFit="1" customWidth="1"/>
    <col min="5350" max="5350" width="14.140625" style="109" bestFit="1" customWidth="1"/>
    <col min="5351" max="5351" width="16.7109375" style="109" customWidth="1"/>
    <col min="5352" max="5352" width="16.5703125" style="109" customWidth="1"/>
    <col min="5353" max="5354" width="7.85546875" style="109" bestFit="1" customWidth="1"/>
    <col min="5355" max="5355" width="8" style="109" bestFit="1" customWidth="1"/>
    <col min="5356" max="5357" width="7.85546875" style="109" bestFit="1" customWidth="1"/>
    <col min="5358" max="5358" width="9.7109375" style="109" customWidth="1"/>
    <col min="5359" max="5359" width="12.85546875" style="109" customWidth="1"/>
    <col min="5360" max="5596" width="9.140625" style="109"/>
    <col min="5597" max="5597" width="9" style="109" bestFit="1" customWidth="1"/>
    <col min="5598" max="5598" width="9.85546875" style="109" bestFit="1" customWidth="1"/>
    <col min="5599" max="5599" width="9.140625" style="109" bestFit="1" customWidth="1"/>
    <col min="5600" max="5600" width="16" style="109" bestFit="1" customWidth="1"/>
    <col min="5601" max="5601" width="9" style="109" bestFit="1" customWidth="1"/>
    <col min="5602" max="5602" width="7.85546875" style="109" bestFit="1" customWidth="1"/>
    <col min="5603" max="5603" width="11.7109375" style="109" bestFit="1" customWidth="1"/>
    <col min="5604" max="5604" width="14.28515625" style="109" customWidth="1"/>
    <col min="5605" max="5605" width="11.7109375" style="109" bestFit="1" customWidth="1"/>
    <col min="5606" max="5606" width="14.140625" style="109" bestFit="1" customWidth="1"/>
    <col min="5607" max="5607" width="16.7109375" style="109" customWidth="1"/>
    <col min="5608" max="5608" width="16.5703125" style="109" customWidth="1"/>
    <col min="5609" max="5610" width="7.85546875" style="109" bestFit="1" customWidth="1"/>
    <col min="5611" max="5611" width="8" style="109" bestFit="1" customWidth="1"/>
    <col min="5612" max="5613" width="7.85546875" style="109" bestFit="1" customWidth="1"/>
    <col min="5614" max="5614" width="9.7109375" style="109" customWidth="1"/>
    <col min="5615" max="5615" width="12.85546875" style="109" customWidth="1"/>
    <col min="5616" max="5852" width="9.140625" style="109"/>
    <col min="5853" max="5853" width="9" style="109" bestFit="1" customWidth="1"/>
    <col min="5854" max="5854" width="9.85546875" style="109" bestFit="1" customWidth="1"/>
    <col min="5855" max="5855" width="9.140625" style="109" bestFit="1" customWidth="1"/>
    <col min="5856" max="5856" width="16" style="109" bestFit="1" customWidth="1"/>
    <col min="5857" max="5857" width="9" style="109" bestFit="1" customWidth="1"/>
    <col min="5858" max="5858" width="7.85546875" style="109" bestFit="1" customWidth="1"/>
    <col min="5859" max="5859" width="11.7109375" style="109" bestFit="1" customWidth="1"/>
    <col min="5860" max="5860" width="14.28515625" style="109" customWidth="1"/>
    <col min="5861" max="5861" width="11.7109375" style="109" bestFit="1" customWidth="1"/>
    <col min="5862" max="5862" width="14.140625" style="109" bestFit="1" customWidth="1"/>
    <col min="5863" max="5863" width="16.7109375" style="109" customWidth="1"/>
    <col min="5864" max="5864" width="16.5703125" style="109" customWidth="1"/>
    <col min="5865" max="5866" width="7.85546875" style="109" bestFit="1" customWidth="1"/>
    <col min="5867" max="5867" width="8" style="109" bestFit="1" customWidth="1"/>
    <col min="5868" max="5869" width="7.85546875" style="109" bestFit="1" customWidth="1"/>
    <col min="5870" max="5870" width="9.7109375" style="109" customWidth="1"/>
    <col min="5871" max="5871" width="12.85546875" style="109" customWidth="1"/>
    <col min="5872" max="6108" width="9.140625" style="109"/>
    <col min="6109" max="6109" width="9" style="109" bestFit="1" customWidth="1"/>
    <col min="6110" max="6110" width="9.85546875" style="109" bestFit="1" customWidth="1"/>
    <col min="6111" max="6111" width="9.140625" style="109" bestFit="1" customWidth="1"/>
    <col min="6112" max="6112" width="16" style="109" bestFit="1" customWidth="1"/>
    <col min="6113" max="6113" width="9" style="109" bestFit="1" customWidth="1"/>
    <col min="6114" max="6114" width="7.85546875" style="109" bestFit="1" customWidth="1"/>
    <col min="6115" max="6115" width="11.7109375" style="109" bestFit="1" customWidth="1"/>
    <col min="6116" max="6116" width="14.28515625" style="109" customWidth="1"/>
    <col min="6117" max="6117" width="11.7109375" style="109" bestFit="1" customWidth="1"/>
    <col min="6118" max="6118" width="14.140625" style="109" bestFit="1" customWidth="1"/>
    <col min="6119" max="6119" width="16.7109375" style="109" customWidth="1"/>
    <col min="6120" max="6120" width="16.5703125" style="109" customWidth="1"/>
    <col min="6121" max="6122" width="7.85546875" style="109" bestFit="1" customWidth="1"/>
    <col min="6123" max="6123" width="8" style="109" bestFit="1" customWidth="1"/>
    <col min="6124" max="6125" width="7.85546875" style="109" bestFit="1" customWidth="1"/>
    <col min="6126" max="6126" width="9.7109375" style="109" customWidth="1"/>
    <col min="6127" max="6127" width="12.85546875" style="109" customWidth="1"/>
    <col min="6128" max="6364" width="9.140625" style="109"/>
    <col min="6365" max="6365" width="9" style="109" bestFit="1" customWidth="1"/>
    <col min="6366" max="6366" width="9.85546875" style="109" bestFit="1" customWidth="1"/>
    <col min="6367" max="6367" width="9.140625" style="109" bestFit="1" customWidth="1"/>
    <col min="6368" max="6368" width="16" style="109" bestFit="1" customWidth="1"/>
    <col min="6369" max="6369" width="9" style="109" bestFit="1" customWidth="1"/>
    <col min="6370" max="6370" width="7.85546875" style="109" bestFit="1" customWidth="1"/>
    <col min="6371" max="6371" width="11.7109375" style="109" bestFit="1" customWidth="1"/>
    <col min="6372" max="6372" width="14.28515625" style="109" customWidth="1"/>
    <col min="6373" max="6373" width="11.7109375" style="109" bestFit="1" customWidth="1"/>
    <col min="6374" max="6374" width="14.140625" style="109" bestFit="1" customWidth="1"/>
    <col min="6375" max="6375" width="16.7109375" style="109" customWidth="1"/>
    <col min="6376" max="6376" width="16.5703125" style="109" customWidth="1"/>
    <col min="6377" max="6378" width="7.85546875" style="109" bestFit="1" customWidth="1"/>
    <col min="6379" max="6379" width="8" style="109" bestFit="1" customWidth="1"/>
    <col min="6380" max="6381" width="7.85546875" style="109" bestFit="1" customWidth="1"/>
    <col min="6382" max="6382" width="9.7109375" style="109" customWidth="1"/>
    <col min="6383" max="6383" width="12.85546875" style="109" customWidth="1"/>
    <col min="6384" max="6620" width="9.140625" style="109"/>
    <col min="6621" max="6621" width="9" style="109" bestFit="1" customWidth="1"/>
    <col min="6622" max="6622" width="9.85546875" style="109" bestFit="1" customWidth="1"/>
    <col min="6623" max="6623" width="9.140625" style="109" bestFit="1" customWidth="1"/>
    <col min="6624" max="6624" width="16" style="109" bestFit="1" customWidth="1"/>
    <col min="6625" max="6625" width="9" style="109" bestFit="1" customWidth="1"/>
    <col min="6626" max="6626" width="7.85546875" style="109" bestFit="1" customWidth="1"/>
    <col min="6627" max="6627" width="11.7109375" style="109" bestFit="1" customWidth="1"/>
    <col min="6628" max="6628" width="14.28515625" style="109" customWidth="1"/>
    <col min="6629" max="6629" width="11.7109375" style="109" bestFit="1" customWidth="1"/>
    <col min="6630" max="6630" width="14.140625" style="109" bestFit="1" customWidth="1"/>
    <col min="6631" max="6631" width="16.7109375" style="109" customWidth="1"/>
    <col min="6632" max="6632" width="16.5703125" style="109" customWidth="1"/>
    <col min="6633" max="6634" width="7.85546875" style="109" bestFit="1" customWidth="1"/>
    <col min="6635" max="6635" width="8" style="109" bestFit="1" customWidth="1"/>
    <col min="6636" max="6637" width="7.85546875" style="109" bestFit="1" customWidth="1"/>
    <col min="6638" max="6638" width="9.7109375" style="109" customWidth="1"/>
    <col min="6639" max="6639" width="12.85546875" style="109" customWidth="1"/>
    <col min="6640" max="6876" width="9.140625" style="109"/>
    <col min="6877" max="6877" width="9" style="109" bestFit="1" customWidth="1"/>
    <col min="6878" max="6878" width="9.85546875" style="109" bestFit="1" customWidth="1"/>
    <col min="6879" max="6879" width="9.140625" style="109" bestFit="1" customWidth="1"/>
    <col min="6880" max="6880" width="16" style="109" bestFit="1" customWidth="1"/>
    <col min="6881" max="6881" width="9" style="109" bestFit="1" customWidth="1"/>
    <col min="6882" max="6882" width="7.85546875" style="109" bestFit="1" customWidth="1"/>
    <col min="6883" max="6883" width="11.7109375" style="109" bestFit="1" customWidth="1"/>
    <col min="6884" max="6884" width="14.28515625" style="109" customWidth="1"/>
    <col min="6885" max="6885" width="11.7109375" style="109" bestFit="1" customWidth="1"/>
    <col min="6886" max="6886" width="14.140625" style="109" bestFit="1" customWidth="1"/>
    <col min="6887" max="6887" width="16.7109375" style="109" customWidth="1"/>
    <col min="6888" max="6888" width="16.5703125" style="109" customWidth="1"/>
    <col min="6889" max="6890" width="7.85546875" style="109" bestFit="1" customWidth="1"/>
    <col min="6891" max="6891" width="8" style="109" bestFit="1" customWidth="1"/>
    <col min="6892" max="6893" width="7.85546875" style="109" bestFit="1" customWidth="1"/>
    <col min="6894" max="6894" width="9.7109375" style="109" customWidth="1"/>
    <col min="6895" max="6895" width="12.85546875" style="109" customWidth="1"/>
    <col min="6896" max="7132" width="9.140625" style="109"/>
    <col min="7133" max="7133" width="9" style="109" bestFit="1" customWidth="1"/>
    <col min="7134" max="7134" width="9.85546875" style="109" bestFit="1" customWidth="1"/>
    <col min="7135" max="7135" width="9.140625" style="109" bestFit="1" customWidth="1"/>
    <col min="7136" max="7136" width="16" style="109" bestFit="1" customWidth="1"/>
    <col min="7137" max="7137" width="9" style="109" bestFit="1" customWidth="1"/>
    <col min="7138" max="7138" width="7.85546875" style="109" bestFit="1" customWidth="1"/>
    <col min="7139" max="7139" width="11.7109375" style="109" bestFit="1" customWidth="1"/>
    <col min="7140" max="7140" width="14.28515625" style="109" customWidth="1"/>
    <col min="7141" max="7141" width="11.7109375" style="109" bestFit="1" customWidth="1"/>
    <col min="7142" max="7142" width="14.140625" style="109" bestFit="1" customWidth="1"/>
    <col min="7143" max="7143" width="16.7109375" style="109" customWidth="1"/>
    <col min="7144" max="7144" width="16.5703125" style="109" customWidth="1"/>
    <col min="7145" max="7146" width="7.85546875" style="109" bestFit="1" customWidth="1"/>
    <col min="7147" max="7147" width="8" style="109" bestFit="1" customWidth="1"/>
    <col min="7148" max="7149" width="7.85546875" style="109" bestFit="1" customWidth="1"/>
    <col min="7150" max="7150" width="9.7109375" style="109" customWidth="1"/>
    <col min="7151" max="7151" width="12.85546875" style="109" customWidth="1"/>
    <col min="7152" max="7388" width="9.140625" style="109"/>
    <col min="7389" max="7389" width="9" style="109" bestFit="1" customWidth="1"/>
    <col min="7390" max="7390" width="9.85546875" style="109" bestFit="1" customWidth="1"/>
    <col min="7391" max="7391" width="9.140625" style="109" bestFit="1" customWidth="1"/>
    <col min="7392" max="7392" width="16" style="109" bestFit="1" customWidth="1"/>
    <col min="7393" max="7393" width="9" style="109" bestFit="1" customWidth="1"/>
    <col min="7394" max="7394" width="7.85546875" style="109" bestFit="1" customWidth="1"/>
    <col min="7395" max="7395" width="11.7109375" style="109" bestFit="1" customWidth="1"/>
    <col min="7396" max="7396" width="14.28515625" style="109" customWidth="1"/>
    <col min="7397" max="7397" width="11.7109375" style="109" bestFit="1" customWidth="1"/>
    <col min="7398" max="7398" width="14.140625" style="109" bestFit="1" customWidth="1"/>
    <col min="7399" max="7399" width="16.7109375" style="109" customWidth="1"/>
    <col min="7400" max="7400" width="16.5703125" style="109" customWidth="1"/>
    <col min="7401" max="7402" width="7.85546875" style="109" bestFit="1" customWidth="1"/>
    <col min="7403" max="7403" width="8" style="109" bestFit="1" customWidth="1"/>
    <col min="7404" max="7405" width="7.85546875" style="109" bestFit="1" customWidth="1"/>
    <col min="7406" max="7406" width="9.7109375" style="109" customWidth="1"/>
    <col min="7407" max="7407" width="12.85546875" style="109" customWidth="1"/>
    <col min="7408" max="7644" width="9.140625" style="109"/>
    <col min="7645" max="7645" width="9" style="109" bestFit="1" customWidth="1"/>
    <col min="7646" max="7646" width="9.85546875" style="109" bestFit="1" customWidth="1"/>
    <col min="7647" max="7647" width="9.140625" style="109" bestFit="1" customWidth="1"/>
    <col min="7648" max="7648" width="16" style="109" bestFit="1" customWidth="1"/>
    <col min="7649" max="7649" width="9" style="109" bestFit="1" customWidth="1"/>
    <col min="7650" max="7650" width="7.85546875" style="109" bestFit="1" customWidth="1"/>
    <col min="7651" max="7651" width="11.7109375" style="109" bestFit="1" customWidth="1"/>
    <col min="7652" max="7652" width="14.28515625" style="109" customWidth="1"/>
    <col min="7653" max="7653" width="11.7109375" style="109" bestFit="1" customWidth="1"/>
    <col min="7654" max="7654" width="14.140625" style="109" bestFit="1" customWidth="1"/>
    <col min="7655" max="7655" width="16.7109375" style="109" customWidth="1"/>
    <col min="7656" max="7656" width="16.5703125" style="109" customWidth="1"/>
    <col min="7657" max="7658" width="7.85546875" style="109" bestFit="1" customWidth="1"/>
    <col min="7659" max="7659" width="8" style="109" bestFit="1" customWidth="1"/>
    <col min="7660" max="7661" width="7.85546875" style="109" bestFit="1" customWidth="1"/>
    <col min="7662" max="7662" width="9.7109375" style="109" customWidth="1"/>
    <col min="7663" max="7663" width="12.85546875" style="109" customWidth="1"/>
    <col min="7664" max="7900" width="9.140625" style="109"/>
    <col min="7901" max="7901" width="9" style="109" bestFit="1" customWidth="1"/>
    <col min="7902" max="7902" width="9.85546875" style="109" bestFit="1" customWidth="1"/>
    <col min="7903" max="7903" width="9.140625" style="109" bestFit="1" customWidth="1"/>
    <col min="7904" max="7904" width="16" style="109" bestFit="1" customWidth="1"/>
    <col min="7905" max="7905" width="9" style="109" bestFit="1" customWidth="1"/>
    <col min="7906" max="7906" width="7.85546875" style="109" bestFit="1" customWidth="1"/>
    <col min="7907" max="7907" width="11.7109375" style="109" bestFit="1" customWidth="1"/>
    <col min="7908" max="7908" width="14.28515625" style="109" customWidth="1"/>
    <col min="7909" max="7909" width="11.7109375" style="109" bestFit="1" customWidth="1"/>
    <col min="7910" max="7910" width="14.140625" style="109" bestFit="1" customWidth="1"/>
    <col min="7911" max="7911" width="16.7109375" style="109" customWidth="1"/>
    <col min="7912" max="7912" width="16.5703125" style="109" customWidth="1"/>
    <col min="7913" max="7914" width="7.85546875" style="109" bestFit="1" customWidth="1"/>
    <col min="7915" max="7915" width="8" style="109" bestFit="1" customWidth="1"/>
    <col min="7916" max="7917" width="7.85546875" style="109" bestFit="1" customWidth="1"/>
    <col min="7918" max="7918" width="9.7109375" style="109" customWidth="1"/>
    <col min="7919" max="7919" width="12.85546875" style="109" customWidth="1"/>
    <col min="7920" max="8156" width="9.140625" style="109"/>
    <col min="8157" max="8157" width="9" style="109" bestFit="1" customWidth="1"/>
    <col min="8158" max="8158" width="9.85546875" style="109" bestFit="1" customWidth="1"/>
    <col min="8159" max="8159" width="9.140625" style="109" bestFit="1" customWidth="1"/>
    <col min="8160" max="8160" width="16" style="109" bestFit="1" customWidth="1"/>
    <col min="8161" max="8161" width="9" style="109" bestFit="1" customWidth="1"/>
    <col min="8162" max="8162" width="7.85546875" style="109" bestFit="1" customWidth="1"/>
    <col min="8163" max="8163" width="11.7109375" style="109" bestFit="1" customWidth="1"/>
    <col min="8164" max="8164" width="14.28515625" style="109" customWidth="1"/>
    <col min="8165" max="8165" width="11.7109375" style="109" bestFit="1" customWidth="1"/>
    <col min="8166" max="8166" width="14.140625" style="109" bestFit="1" customWidth="1"/>
    <col min="8167" max="8167" width="16.7109375" style="109" customWidth="1"/>
    <col min="8168" max="8168" width="16.5703125" style="109" customWidth="1"/>
    <col min="8169" max="8170" width="7.85546875" style="109" bestFit="1" customWidth="1"/>
    <col min="8171" max="8171" width="8" style="109" bestFit="1" customWidth="1"/>
    <col min="8172" max="8173" width="7.85546875" style="109" bestFit="1" customWidth="1"/>
    <col min="8174" max="8174" width="9.7109375" style="109" customWidth="1"/>
    <col min="8175" max="8175" width="12.85546875" style="109" customWidth="1"/>
    <col min="8176" max="8412" width="9.140625" style="109"/>
    <col min="8413" max="8413" width="9" style="109" bestFit="1" customWidth="1"/>
    <col min="8414" max="8414" width="9.85546875" style="109" bestFit="1" customWidth="1"/>
    <col min="8415" max="8415" width="9.140625" style="109" bestFit="1" customWidth="1"/>
    <col min="8416" max="8416" width="16" style="109" bestFit="1" customWidth="1"/>
    <col min="8417" max="8417" width="9" style="109" bestFit="1" customWidth="1"/>
    <col min="8418" max="8418" width="7.85546875" style="109" bestFit="1" customWidth="1"/>
    <col min="8419" max="8419" width="11.7109375" style="109" bestFit="1" customWidth="1"/>
    <col min="8420" max="8420" width="14.28515625" style="109" customWidth="1"/>
    <col min="8421" max="8421" width="11.7109375" style="109" bestFit="1" customWidth="1"/>
    <col min="8422" max="8422" width="14.140625" style="109" bestFit="1" customWidth="1"/>
    <col min="8423" max="8423" width="16.7109375" style="109" customWidth="1"/>
    <col min="8424" max="8424" width="16.5703125" style="109" customWidth="1"/>
    <col min="8425" max="8426" width="7.85546875" style="109" bestFit="1" customWidth="1"/>
    <col min="8427" max="8427" width="8" style="109" bestFit="1" customWidth="1"/>
    <col min="8428" max="8429" width="7.85546875" style="109" bestFit="1" customWidth="1"/>
    <col min="8430" max="8430" width="9.7109375" style="109" customWidth="1"/>
    <col min="8431" max="8431" width="12.85546875" style="109" customWidth="1"/>
    <col min="8432" max="8668" width="9.140625" style="109"/>
    <col min="8669" max="8669" width="9" style="109" bestFit="1" customWidth="1"/>
    <col min="8670" max="8670" width="9.85546875" style="109" bestFit="1" customWidth="1"/>
    <col min="8671" max="8671" width="9.140625" style="109" bestFit="1" customWidth="1"/>
    <col min="8672" max="8672" width="16" style="109" bestFit="1" customWidth="1"/>
    <col min="8673" max="8673" width="9" style="109" bestFit="1" customWidth="1"/>
    <col min="8674" max="8674" width="7.85546875" style="109" bestFit="1" customWidth="1"/>
    <col min="8675" max="8675" width="11.7109375" style="109" bestFit="1" customWidth="1"/>
    <col min="8676" max="8676" width="14.28515625" style="109" customWidth="1"/>
    <col min="8677" max="8677" width="11.7109375" style="109" bestFit="1" customWidth="1"/>
    <col min="8678" max="8678" width="14.140625" style="109" bestFit="1" customWidth="1"/>
    <col min="8679" max="8679" width="16.7109375" style="109" customWidth="1"/>
    <col min="8680" max="8680" width="16.5703125" style="109" customWidth="1"/>
    <col min="8681" max="8682" width="7.85546875" style="109" bestFit="1" customWidth="1"/>
    <col min="8683" max="8683" width="8" style="109" bestFit="1" customWidth="1"/>
    <col min="8684" max="8685" width="7.85546875" style="109" bestFit="1" customWidth="1"/>
    <col min="8686" max="8686" width="9.7109375" style="109" customWidth="1"/>
    <col min="8687" max="8687" width="12.85546875" style="109" customWidth="1"/>
    <col min="8688" max="8924" width="9.140625" style="109"/>
    <col min="8925" max="8925" width="9" style="109" bestFit="1" customWidth="1"/>
    <col min="8926" max="8926" width="9.85546875" style="109" bestFit="1" customWidth="1"/>
    <col min="8927" max="8927" width="9.140625" style="109" bestFit="1" customWidth="1"/>
    <col min="8928" max="8928" width="16" style="109" bestFit="1" customWidth="1"/>
    <col min="8929" max="8929" width="9" style="109" bestFit="1" customWidth="1"/>
    <col min="8930" max="8930" width="7.85546875" style="109" bestFit="1" customWidth="1"/>
    <col min="8931" max="8931" width="11.7109375" style="109" bestFit="1" customWidth="1"/>
    <col min="8932" max="8932" width="14.28515625" style="109" customWidth="1"/>
    <col min="8933" max="8933" width="11.7109375" style="109" bestFit="1" customWidth="1"/>
    <col min="8934" max="8934" width="14.140625" style="109" bestFit="1" customWidth="1"/>
    <col min="8935" max="8935" width="16.7109375" style="109" customWidth="1"/>
    <col min="8936" max="8936" width="16.5703125" style="109" customWidth="1"/>
    <col min="8937" max="8938" width="7.85546875" style="109" bestFit="1" customWidth="1"/>
    <col min="8939" max="8939" width="8" style="109" bestFit="1" customWidth="1"/>
    <col min="8940" max="8941" width="7.85546875" style="109" bestFit="1" customWidth="1"/>
    <col min="8942" max="8942" width="9.7109375" style="109" customWidth="1"/>
    <col min="8943" max="8943" width="12.85546875" style="109" customWidth="1"/>
    <col min="8944" max="9180" width="9.140625" style="109"/>
    <col min="9181" max="9181" width="9" style="109" bestFit="1" customWidth="1"/>
    <col min="9182" max="9182" width="9.85546875" style="109" bestFit="1" customWidth="1"/>
    <col min="9183" max="9183" width="9.140625" style="109" bestFit="1" customWidth="1"/>
    <col min="9184" max="9184" width="16" style="109" bestFit="1" customWidth="1"/>
    <col min="9185" max="9185" width="9" style="109" bestFit="1" customWidth="1"/>
    <col min="9186" max="9186" width="7.85546875" style="109" bestFit="1" customWidth="1"/>
    <col min="9187" max="9187" width="11.7109375" style="109" bestFit="1" customWidth="1"/>
    <col min="9188" max="9188" width="14.28515625" style="109" customWidth="1"/>
    <col min="9189" max="9189" width="11.7109375" style="109" bestFit="1" customWidth="1"/>
    <col min="9190" max="9190" width="14.140625" style="109" bestFit="1" customWidth="1"/>
    <col min="9191" max="9191" width="16.7109375" style="109" customWidth="1"/>
    <col min="9192" max="9192" width="16.5703125" style="109" customWidth="1"/>
    <col min="9193" max="9194" width="7.85546875" style="109" bestFit="1" customWidth="1"/>
    <col min="9195" max="9195" width="8" style="109" bestFit="1" customWidth="1"/>
    <col min="9196" max="9197" width="7.85546875" style="109" bestFit="1" customWidth="1"/>
    <col min="9198" max="9198" width="9.7109375" style="109" customWidth="1"/>
    <col min="9199" max="9199" width="12.85546875" style="109" customWidth="1"/>
    <col min="9200" max="9436" width="9.140625" style="109"/>
    <col min="9437" max="9437" width="9" style="109" bestFit="1" customWidth="1"/>
    <col min="9438" max="9438" width="9.85546875" style="109" bestFit="1" customWidth="1"/>
    <col min="9439" max="9439" width="9.140625" style="109" bestFit="1" customWidth="1"/>
    <col min="9440" max="9440" width="16" style="109" bestFit="1" customWidth="1"/>
    <col min="9441" max="9441" width="9" style="109" bestFit="1" customWidth="1"/>
    <col min="9442" max="9442" width="7.85546875" style="109" bestFit="1" customWidth="1"/>
    <col min="9443" max="9443" width="11.7109375" style="109" bestFit="1" customWidth="1"/>
    <col min="9444" max="9444" width="14.28515625" style="109" customWidth="1"/>
    <col min="9445" max="9445" width="11.7109375" style="109" bestFit="1" customWidth="1"/>
    <col min="9446" max="9446" width="14.140625" style="109" bestFit="1" customWidth="1"/>
    <col min="9447" max="9447" width="16.7109375" style="109" customWidth="1"/>
    <col min="9448" max="9448" width="16.5703125" style="109" customWidth="1"/>
    <col min="9449" max="9450" width="7.85546875" style="109" bestFit="1" customWidth="1"/>
    <col min="9451" max="9451" width="8" style="109" bestFit="1" customWidth="1"/>
    <col min="9452" max="9453" width="7.85546875" style="109" bestFit="1" customWidth="1"/>
    <col min="9454" max="9454" width="9.7109375" style="109" customWidth="1"/>
    <col min="9455" max="9455" width="12.85546875" style="109" customWidth="1"/>
    <col min="9456" max="9692" width="9.140625" style="109"/>
    <col min="9693" max="9693" width="9" style="109" bestFit="1" customWidth="1"/>
    <col min="9694" max="9694" width="9.85546875" style="109" bestFit="1" customWidth="1"/>
    <col min="9695" max="9695" width="9.140625" style="109" bestFit="1" customWidth="1"/>
    <col min="9696" max="9696" width="16" style="109" bestFit="1" customWidth="1"/>
    <col min="9697" max="9697" width="9" style="109" bestFit="1" customWidth="1"/>
    <col min="9698" max="9698" width="7.85546875" style="109" bestFit="1" customWidth="1"/>
    <col min="9699" max="9699" width="11.7109375" style="109" bestFit="1" customWidth="1"/>
    <col min="9700" max="9700" width="14.28515625" style="109" customWidth="1"/>
    <col min="9701" max="9701" width="11.7109375" style="109" bestFit="1" customWidth="1"/>
    <col min="9702" max="9702" width="14.140625" style="109" bestFit="1" customWidth="1"/>
    <col min="9703" max="9703" width="16.7109375" style="109" customWidth="1"/>
    <col min="9704" max="9704" width="16.5703125" style="109" customWidth="1"/>
    <col min="9705" max="9706" width="7.85546875" style="109" bestFit="1" customWidth="1"/>
    <col min="9707" max="9707" width="8" style="109" bestFit="1" customWidth="1"/>
    <col min="9708" max="9709" width="7.85546875" style="109" bestFit="1" customWidth="1"/>
    <col min="9710" max="9710" width="9.7109375" style="109" customWidth="1"/>
    <col min="9711" max="9711" width="12.85546875" style="109" customWidth="1"/>
    <col min="9712" max="9948" width="9.140625" style="109"/>
    <col min="9949" max="9949" width="9" style="109" bestFit="1" customWidth="1"/>
    <col min="9950" max="9950" width="9.85546875" style="109" bestFit="1" customWidth="1"/>
    <col min="9951" max="9951" width="9.140625" style="109" bestFit="1" customWidth="1"/>
    <col min="9952" max="9952" width="16" style="109" bestFit="1" customWidth="1"/>
    <col min="9953" max="9953" width="9" style="109" bestFit="1" customWidth="1"/>
    <col min="9954" max="9954" width="7.85546875" style="109" bestFit="1" customWidth="1"/>
    <col min="9955" max="9955" width="11.7109375" style="109" bestFit="1" customWidth="1"/>
    <col min="9956" max="9956" width="14.28515625" style="109" customWidth="1"/>
    <col min="9957" max="9957" width="11.7109375" style="109" bestFit="1" customWidth="1"/>
    <col min="9958" max="9958" width="14.140625" style="109" bestFit="1" customWidth="1"/>
    <col min="9959" max="9959" width="16.7109375" style="109" customWidth="1"/>
    <col min="9960" max="9960" width="16.5703125" style="109" customWidth="1"/>
    <col min="9961" max="9962" width="7.85546875" style="109" bestFit="1" customWidth="1"/>
    <col min="9963" max="9963" width="8" style="109" bestFit="1" customWidth="1"/>
    <col min="9964" max="9965" width="7.85546875" style="109" bestFit="1" customWidth="1"/>
    <col min="9966" max="9966" width="9.7109375" style="109" customWidth="1"/>
    <col min="9967" max="9967" width="12.85546875" style="109" customWidth="1"/>
    <col min="9968" max="10204" width="9.140625" style="109"/>
    <col min="10205" max="10205" width="9" style="109" bestFit="1" customWidth="1"/>
    <col min="10206" max="10206" width="9.85546875" style="109" bestFit="1" customWidth="1"/>
    <col min="10207" max="10207" width="9.140625" style="109" bestFit="1" customWidth="1"/>
    <col min="10208" max="10208" width="16" style="109" bestFit="1" customWidth="1"/>
    <col min="10209" max="10209" width="9" style="109" bestFit="1" customWidth="1"/>
    <col min="10210" max="10210" width="7.85546875" style="109" bestFit="1" customWidth="1"/>
    <col min="10211" max="10211" width="11.7109375" style="109" bestFit="1" customWidth="1"/>
    <col min="10212" max="10212" width="14.28515625" style="109" customWidth="1"/>
    <col min="10213" max="10213" width="11.7109375" style="109" bestFit="1" customWidth="1"/>
    <col min="10214" max="10214" width="14.140625" style="109" bestFit="1" customWidth="1"/>
    <col min="10215" max="10215" width="16.7109375" style="109" customWidth="1"/>
    <col min="10216" max="10216" width="16.5703125" style="109" customWidth="1"/>
    <col min="10217" max="10218" width="7.85546875" style="109" bestFit="1" customWidth="1"/>
    <col min="10219" max="10219" width="8" style="109" bestFit="1" customWidth="1"/>
    <col min="10220" max="10221" width="7.85546875" style="109" bestFit="1" customWidth="1"/>
    <col min="10222" max="10222" width="9.7109375" style="109" customWidth="1"/>
    <col min="10223" max="10223" width="12.85546875" style="109" customWidth="1"/>
    <col min="10224" max="10460" width="9.140625" style="109"/>
    <col min="10461" max="10461" width="9" style="109" bestFit="1" customWidth="1"/>
    <col min="10462" max="10462" width="9.85546875" style="109" bestFit="1" customWidth="1"/>
    <col min="10463" max="10463" width="9.140625" style="109" bestFit="1" customWidth="1"/>
    <col min="10464" max="10464" width="16" style="109" bestFit="1" customWidth="1"/>
    <col min="10465" max="10465" width="9" style="109" bestFit="1" customWidth="1"/>
    <col min="10466" max="10466" width="7.85546875" style="109" bestFit="1" customWidth="1"/>
    <col min="10467" max="10467" width="11.7109375" style="109" bestFit="1" customWidth="1"/>
    <col min="10468" max="10468" width="14.28515625" style="109" customWidth="1"/>
    <col min="10469" max="10469" width="11.7109375" style="109" bestFit="1" customWidth="1"/>
    <col min="10470" max="10470" width="14.140625" style="109" bestFit="1" customWidth="1"/>
    <col min="10471" max="10471" width="16.7109375" style="109" customWidth="1"/>
    <col min="10472" max="10472" width="16.5703125" style="109" customWidth="1"/>
    <col min="10473" max="10474" width="7.85546875" style="109" bestFit="1" customWidth="1"/>
    <col min="10475" max="10475" width="8" style="109" bestFit="1" customWidth="1"/>
    <col min="10476" max="10477" width="7.85546875" style="109" bestFit="1" customWidth="1"/>
    <col min="10478" max="10478" width="9.7109375" style="109" customWidth="1"/>
    <col min="10479" max="10479" width="12.85546875" style="109" customWidth="1"/>
    <col min="10480" max="10716" width="9.140625" style="109"/>
    <col min="10717" max="10717" width="9" style="109" bestFit="1" customWidth="1"/>
    <col min="10718" max="10718" width="9.85546875" style="109" bestFit="1" customWidth="1"/>
    <col min="10719" max="10719" width="9.140625" style="109" bestFit="1" customWidth="1"/>
    <col min="10720" max="10720" width="16" style="109" bestFit="1" customWidth="1"/>
    <col min="10721" max="10721" width="9" style="109" bestFit="1" customWidth="1"/>
    <col min="10722" max="10722" width="7.85546875" style="109" bestFit="1" customWidth="1"/>
    <col min="10723" max="10723" width="11.7109375" style="109" bestFit="1" customWidth="1"/>
    <col min="10724" max="10724" width="14.28515625" style="109" customWidth="1"/>
    <col min="10725" max="10725" width="11.7109375" style="109" bestFit="1" customWidth="1"/>
    <col min="10726" max="10726" width="14.140625" style="109" bestFit="1" customWidth="1"/>
    <col min="10727" max="10727" width="16.7109375" style="109" customWidth="1"/>
    <col min="10728" max="10728" width="16.5703125" style="109" customWidth="1"/>
    <col min="10729" max="10730" width="7.85546875" style="109" bestFit="1" customWidth="1"/>
    <col min="10731" max="10731" width="8" style="109" bestFit="1" customWidth="1"/>
    <col min="10732" max="10733" width="7.85546875" style="109" bestFit="1" customWidth="1"/>
    <col min="10734" max="10734" width="9.7109375" style="109" customWidth="1"/>
    <col min="10735" max="10735" width="12.85546875" style="109" customWidth="1"/>
    <col min="10736" max="10972" width="9.140625" style="109"/>
    <col min="10973" max="10973" width="9" style="109" bestFit="1" customWidth="1"/>
    <col min="10974" max="10974" width="9.85546875" style="109" bestFit="1" customWidth="1"/>
    <col min="10975" max="10975" width="9.140625" style="109" bestFit="1" customWidth="1"/>
    <col min="10976" max="10976" width="16" style="109" bestFit="1" customWidth="1"/>
    <col min="10977" max="10977" width="9" style="109" bestFit="1" customWidth="1"/>
    <col min="10978" max="10978" width="7.85546875" style="109" bestFit="1" customWidth="1"/>
    <col min="10979" max="10979" width="11.7109375" style="109" bestFit="1" customWidth="1"/>
    <col min="10980" max="10980" width="14.28515625" style="109" customWidth="1"/>
    <col min="10981" max="10981" width="11.7109375" style="109" bestFit="1" customWidth="1"/>
    <col min="10982" max="10982" width="14.140625" style="109" bestFit="1" customWidth="1"/>
    <col min="10983" max="10983" width="16.7109375" style="109" customWidth="1"/>
    <col min="10984" max="10984" width="16.5703125" style="109" customWidth="1"/>
    <col min="10985" max="10986" width="7.85546875" style="109" bestFit="1" customWidth="1"/>
    <col min="10987" max="10987" width="8" style="109" bestFit="1" customWidth="1"/>
    <col min="10988" max="10989" width="7.85546875" style="109" bestFit="1" customWidth="1"/>
    <col min="10990" max="10990" width="9.7109375" style="109" customWidth="1"/>
    <col min="10991" max="10991" width="12.85546875" style="109" customWidth="1"/>
    <col min="10992" max="11228" width="9.140625" style="109"/>
    <col min="11229" max="11229" width="9" style="109" bestFit="1" customWidth="1"/>
    <col min="11230" max="11230" width="9.85546875" style="109" bestFit="1" customWidth="1"/>
    <col min="11231" max="11231" width="9.140625" style="109" bestFit="1" customWidth="1"/>
    <col min="11232" max="11232" width="16" style="109" bestFit="1" customWidth="1"/>
    <col min="11233" max="11233" width="9" style="109" bestFit="1" customWidth="1"/>
    <col min="11234" max="11234" width="7.85546875" style="109" bestFit="1" customWidth="1"/>
    <col min="11235" max="11235" width="11.7109375" style="109" bestFit="1" customWidth="1"/>
    <col min="11236" max="11236" width="14.28515625" style="109" customWidth="1"/>
    <col min="11237" max="11237" width="11.7109375" style="109" bestFit="1" customWidth="1"/>
    <col min="11238" max="11238" width="14.140625" style="109" bestFit="1" customWidth="1"/>
    <col min="11239" max="11239" width="16.7109375" style="109" customWidth="1"/>
    <col min="11240" max="11240" width="16.5703125" style="109" customWidth="1"/>
    <col min="11241" max="11242" width="7.85546875" style="109" bestFit="1" customWidth="1"/>
    <col min="11243" max="11243" width="8" style="109" bestFit="1" customWidth="1"/>
    <col min="11244" max="11245" width="7.85546875" style="109" bestFit="1" customWidth="1"/>
    <col min="11246" max="11246" width="9.7109375" style="109" customWidth="1"/>
    <col min="11247" max="11247" width="12.85546875" style="109" customWidth="1"/>
    <col min="11248" max="11484" width="9.140625" style="109"/>
    <col min="11485" max="11485" width="9" style="109" bestFit="1" customWidth="1"/>
    <col min="11486" max="11486" width="9.85546875" style="109" bestFit="1" customWidth="1"/>
    <col min="11487" max="11487" width="9.140625" style="109" bestFit="1" customWidth="1"/>
    <col min="11488" max="11488" width="16" style="109" bestFit="1" customWidth="1"/>
    <col min="11489" max="11489" width="9" style="109" bestFit="1" customWidth="1"/>
    <col min="11490" max="11490" width="7.85546875" style="109" bestFit="1" customWidth="1"/>
    <col min="11491" max="11491" width="11.7109375" style="109" bestFit="1" customWidth="1"/>
    <col min="11492" max="11492" width="14.28515625" style="109" customWidth="1"/>
    <col min="11493" max="11493" width="11.7109375" style="109" bestFit="1" customWidth="1"/>
    <col min="11494" max="11494" width="14.140625" style="109" bestFit="1" customWidth="1"/>
    <col min="11495" max="11495" width="16.7109375" style="109" customWidth="1"/>
    <col min="11496" max="11496" width="16.5703125" style="109" customWidth="1"/>
    <col min="11497" max="11498" width="7.85546875" style="109" bestFit="1" customWidth="1"/>
    <col min="11499" max="11499" width="8" style="109" bestFit="1" customWidth="1"/>
    <col min="11500" max="11501" width="7.85546875" style="109" bestFit="1" customWidth="1"/>
    <col min="11502" max="11502" width="9.7109375" style="109" customWidth="1"/>
    <col min="11503" max="11503" width="12.85546875" style="109" customWidth="1"/>
    <col min="11504" max="11740" width="9.140625" style="109"/>
    <col min="11741" max="11741" width="9" style="109" bestFit="1" customWidth="1"/>
    <col min="11742" max="11742" width="9.85546875" style="109" bestFit="1" customWidth="1"/>
    <col min="11743" max="11743" width="9.140625" style="109" bestFit="1" customWidth="1"/>
    <col min="11744" max="11744" width="16" style="109" bestFit="1" customWidth="1"/>
    <col min="11745" max="11745" width="9" style="109" bestFit="1" customWidth="1"/>
    <col min="11746" max="11746" width="7.85546875" style="109" bestFit="1" customWidth="1"/>
    <col min="11747" max="11747" width="11.7109375" style="109" bestFit="1" customWidth="1"/>
    <col min="11748" max="11748" width="14.28515625" style="109" customWidth="1"/>
    <col min="11749" max="11749" width="11.7109375" style="109" bestFit="1" customWidth="1"/>
    <col min="11750" max="11750" width="14.140625" style="109" bestFit="1" customWidth="1"/>
    <col min="11751" max="11751" width="16.7109375" style="109" customWidth="1"/>
    <col min="11752" max="11752" width="16.5703125" style="109" customWidth="1"/>
    <col min="11753" max="11754" width="7.85546875" style="109" bestFit="1" customWidth="1"/>
    <col min="11755" max="11755" width="8" style="109" bestFit="1" customWidth="1"/>
    <col min="11756" max="11757" width="7.85546875" style="109" bestFit="1" customWidth="1"/>
    <col min="11758" max="11758" width="9.7109375" style="109" customWidth="1"/>
    <col min="11759" max="11759" width="12.85546875" style="109" customWidth="1"/>
    <col min="11760" max="11996" width="9.140625" style="109"/>
    <col min="11997" max="11997" width="9" style="109" bestFit="1" customWidth="1"/>
    <col min="11998" max="11998" width="9.85546875" style="109" bestFit="1" customWidth="1"/>
    <col min="11999" max="11999" width="9.140625" style="109" bestFit="1" customWidth="1"/>
    <col min="12000" max="12000" width="16" style="109" bestFit="1" customWidth="1"/>
    <col min="12001" max="12001" width="9" style="109" bestFit="1" customWidth="1"/>
    <col min="12002" max="12002" width="7.85546875" style="109" bestFit="1" customWidth="1"/>
    <col min="12003" max="12003" width="11.7109375" style="109" bestFit="1" customWidth="1"/>
    <col min="12004" max="12004" width="14.28515625" style="109" customWidth="1"/>
    <col min="12005" max="12005" width="11.7109375" style="109" bestFit="1" customWidth="1"/>
    <col min="12006" max="12006" width="14.140625" style="109" bestFit="1" customWidth="1"/>
    <col min="12007" max="12007" width="16.7109375" style="109" customWidth="1"/>
    <col min="12008" max="12008" width="16.5703125" style="109" customWidth="1"/>
    <col min="12009" max="12010" width="7.85546875" style="109" bestFit="1" customWidth="1"/>
    <col min="12011" max="12011" width="8" style="109" bestFit="1" customWidth="1"/>
    <col min="12012" max="12013" width="7.85546875" style="109" bestFit="1" customWidth="1"/>
    <col min="12014" max="12014" width="9.7109375" style="109" customWidth="1"/>
    <col min="12015" max="12015" width="12.85546875" style="109" customWidth="1"/>
    <col min="12016" max="12252" width="9.140625" style="109"/>
    <col min="12253" max="12253" width="9" style="109" bestFit="1" customWidth="1"/>
    <col min="12254" max="12254" width="9.85546875" style="109" bestFit="1" customWidth="1"/>
    <col min="12255" max="12255" width="9.140625" style="109" bestFit="1" customWidth="1"/>
    <col min="12256" max="12256" width="16" style="109" bestFit="1" customWidth="1"/>
    <col min="12257" max="12257" width="9" style="109" bestFit="1" customWidth="1"/>
    <col min="12258" max="12258" width="7.85546875" style="109" bestFit="1" customWidth="1"/>
    <col min="12259" max="12259" width="11.7109375" style="109" bestFit="1" customWidth="1"/>
    <col min="12260" max="12260" width="14.28515625" style="109" customWidth="1"/>
    <col min="12261" max="12261" width="11.7109375" style="109" bestFit="1" customWidth="1"/>
    <col min="12262" max="12262" width="14.140625" style="109" bestFit="1" customWidth="1"/>
    <col min="12263" max="12263" width="16.7109375" style="109" customWidth="1"/>
    <col min="12264" max="12264" width="16.5703125" style="109" customWidth="1"/>
    <col min="12265" max="12266" width="7.85546875" style="109" bestFit="1" customWidth="1"/>
    <col min="12267" max="12267" width="8" style="109" bestFit="1" customWidth="1"/>
    <col min="12268" max="12269" width="7.85546875" style="109" bestFit="1" customWidth="1"/>
    <col min="12270" max="12270" width="9.7109375" style="109" customWidth="1"/>
    <col min="12271" max="12271" width="12.85546875" style="109" customWidth="1"/>
    <col min="12272" max="12508" width="9.140625" style="109"/>
    <col min="12509" max="12509" width="9" style="109" bestFit="1" customWidth="1"/>
    <col min="12510" max="12510" width="9.85546875" style="109" bestFit="1" customWidth="1"/>
    <col min="12511" max="12511" width="9.140625" style="109" bestFit="1" customWidth="1"/>
    <col min="12512" max="12512" width="16" style="109" bestFit="1" customWidth="1"/>
    <col min="12513" max="12513" width="9" style="109" bestFit="1" customWidth="1"/>
    <col min="12514" max="12514" width="7.85546875" style="109" bestFit="1" customWidth="1"/>
    <col min="12515" max="12515" width="11.7109375" style="109" bestFit="1" customWidth="1"/>
    <col min="12516" max="12516" width="14.28515625" style="109" customWidth="1"/>
    <col min="12517" max="12517" width="11.7109375" style="109" bestFit="1" customWidth="1"/>
    <col min="12518" max="12518" width="14.140625" style="109" bestFit="1" customWidth="1"/>
    <col min="12519" max="12519" width="16.7109375" style="109" customWidth="1"/>
    <col min="12520" max="12520" width="16.5703125" style="109" customWidth="1"/>
    <col min="12521" max="12522" width="7.85546875" style="109" bestFit="1" customWidth="1"/>
    <col min="12523" max="12523" width="8" style="109" bestFit="1" customWidth="1"/>
    <col min="12524" max="12525" width="7.85546875" style="109" bestFit="1" customWidth="1"/>
    <col min="12526" max="12526" width="9.7109375" style="109" customWidth="1"/>
    <col min="12527" max="12527" width="12.85546875" style="109" customWidth="1"/>
    <col min="12528" max="12764" width="9.140625" style="109"/>
    <col min="12765" max="12765" width="9" style="109" bestFit="1" customWidth="1"/>
    <col min="12766" max="12766" width="9.85546875" style="109" bestFit="1" customWidth="1"/>
    <col min="12767" max="12767" width="9.140625" style="109" bestFit="1" customWidth="1"/>
    <col min="12768" max="12768" width="16" style="109" bestFit="1" customWidth="1"/>
    <col min="12769" max="12769" width="9" style="109" bestFit="1" customWidth="1"/>
    <col min="12770" max="12770" width="7.85546875" style="109" bestFit="1" customWidth="1"/>
    <col min="12771" max="12771" width="11.7109375" style="109" bestFit="1" customWidth="1"/>
    <col min="12772" max="12772" width="14.28515625" style="109" customWidth="1"/>
    <col min="12773" max="12773" width="11.7109375" style="109" bestFit="1" customWidth="1"/>
    <col min="12774" max="12774" width="14.140625" style="109" bestFit="1" customWidth="1"/>
    <col min="12775" max="12775" width="16.7109375" style="109" customWidth="1"/>
    <col min="12776" max="12776" width="16.5703125" style="109" customWidth="1"/>
    <col min="12777" max="12778" width="7.85546875" style="109" bestFit="1" customWidth="1"/>
    <col min="12779" max="12779" width="8" style="109" bestFit="1" customWidth="1"/>
    <col min="12780" max="12781" width="7.85546875" style="109" bestFit="1" customWidth="1"/>
    <col min="12782" max="12782" width="9.7109375" style="109" customWidth="1"/>
    <col min="12783" max="12783" width="12.85546875" style="109" customWidth="1"/>
    <col min="12784" max="13020" width="9.140625" style="109"/>
    <col min="13021" max="13021" width="9" style="109" bestFit="1" customWidth="1"/>
    <col min="13022" max="13022" width="9.85546875" style="109" bestFit="1" customWidth="1"/>
    <col min="13023" max="13023" width="9.140625" style="109" bestFit="1" customWidth="1"/>
    <col min="13024" max="13024" width="16" style="109" bestFit="1" customWidth="1"/>
    <col min="13025" max="13025" width="9" style="109" bestFit="1" customWidth="1"/>
    <col min="13026" max="13026" width="7.85546875" style="109" bestFit="1" customWidth="1"/>
    <col min="13027" max="13027" width="11.7109375" style="109" bestFit="1" customWidth="1"/>
    <col min="13028" max="13028" width="14.28515625" style="109" customWidth="1"/>
    <col min="13029" max="13029" width="11.7109375" style="109" bestFit="1" customWidth="1"/>
    <col min="13030" max="13030" width="14.140625" style="109" bestFit="1" customWidth="1"/>
    <col min="13031" max="13031" width="16.7109375" style="109" customWidth="1"/>
    <col min="13032" max="13032" width="16.5703125" style="109" customWidth="1"/>
    <col min="13033" max="13034" width="7.85546875" style="109" bestFit="1" customWidth="1"/>
    <col min="13035" max="13035" width="8" style="109" bestFit="1" customWidth="1"/>
    <col min="13036" max="13037" width="7.85546875" style="109" bestFit="1" customWidth="1"/>
    <col min="13038" max="13038" width="9.7109375" style="109" customWidth="1"/>
    <col min="13039" max="13039" width="12.85546875" style="109" customWidth="1"/>
    <col min="13040" max="13276" width="9.140625" style="109"/>
    <col min="13277" max="13277" width="9" style="109" bestFit="1" customWidth="1"/>
    <col min="13278" max="13278" width="9.85546875" style="109" bestFit="1" customWidth="1"/>
    <col min="13279" max="13279" width="9.140625" style="109" bestFit="1" customWidth="1"/>
    <col min="13280" max="13280" width="16" style="109" bestFit="1" customWidth="1"/>
    <col min="13281" max="13281" width="9" style="109" bestFit="1" customWidth="1"/>
    <col min="13282" max="13282" width="7.85546875" style="109" bestFit="1" customWidth="1"/>
    <col min="13283" max="13283" width="11.7109375" style="109" bestFit="1" customWidth="1"/>
    <col min="13284" max="13284" width="14.28515625" style="109" customWidth="1"/>
    <col min="13285" max="13285" width="11.7109375" style="109" bestFit="1" customWidth="1"/>
    <col min="13286" max="13286" width="14.140625" style="109" bestFit="1" customWidth="1"/>
    <col min="13287" max="13287" width="16.7109375" style="109" customWidth="1"/>
    <col min="13288" max="13288" width="16.5703125" style="109" customWidth="1"/>
    <col min="13289" max="13290" width="7.85546875" style="109" bestFit="1" customWidth="1"/>
    <col min="13291" max="13291" width="8" style="109" bestFit="1" customWidth="1"/>
    <col min="13292" max="13293" width="7.85546875" style="109" bestFit="1" customWidth="1"/>
    <col min="13294" max="13294" width="9.7109375" style="109" customWidth="1"/>
    <col min="13295" max="13295" width="12.85546875" style="109" customWidth="1"/>
    <col min="13296" max="13532" width="9.140625" style="109"/>
    <col min="13533" max="13533" width="9" style="109" bestFit="1" customWidth="1"/>
    <col min="13534" max="13534" width="9.85546875" style="109" bestFit="1" customWidth="1"/>
    <col min="13535" max="13535" width="9.140625" style="109" bestFit="1" customWidth="1"/>
    <col min="13536" max="13536" width="16" style="109" bestFit="1" customWidth="1"/>
    <col min="13537" max="13537" width="9" style="109" bestFit="1" customWidth="1"/>
    <col min="13538" max="13538" width="7.85546875" style="109" bestFit="1" customWidth="1"/>
    <col min="13539" max="13539" width="11.7109375" style="109" bestFit="1" customWidth="1"/>
    <col min="13540" max="13540" width="14.28515625" style="109" customWidth="1"/>
    <col min="13541" max="13541" width="11.7109375" style="109" bestFit="1" customWidth="1"/>
    <col min="13542" max="13542" width="14.140625" style="109" bestFit="1" customWidth="1"/>
    <col min="13543" max="13543" width="16.7109375" style="109" customWidth="1"/>
    <col min="13544" max="13544" width="16.5703125" style="109" customWidth="1"/>
    <col min="13545" max="13546" width="7.85546875" style="109" bestFit="1" customWidth="1"/>
    <col min="13547" max="13547" width="8" style="109" bestFit="1" customWidth="1"/>
    <col min="13548" max="13549" width="7.85546875" style="109" bestFit="1" customWidth="1"/>
    <col min="13550" max="13550" width="9.7109375" style="109" customWidth="1"/>
    <col min="13551" max="13551" width="12.85546875" style="109" customWidth="1"/>
    <col min="13552" max="13788" width="9.140625" style="109"/>
    <col min="13789" max="13789" width="9" style="109" bestFit="1" customWidth="1"/>
    <col min="13790" max="13790" width="9.85546875" style="109" bestFit="1" customWidth="1"/>
    <col min="13791" max="13791" width="9.140625" style="109" bestFit="1" customWidth="1"/>
    <col min="13792" max="13792" width="16" style="109" bestFit="1" customWidth="1"/>
    <col min="13793" max="13793" width="9" style="109" bestFit="1" customWidth="1"/>
    <col min="13794" max="13794" width="7.85546875" style="109" bestFit="1" customWidth="1"/>
    <col min="13795" max="13795" width="11.7109375" style="109" bestFit="1" customWidth="1"/>
    <col min="13796" max="13796" width="14.28515625" style="109" customWidth="1"/>
    <col min="13797" max="13797" width="11.7109375" style="109" bestFit="1" customWidth="1"/>
    <col min="13798" max="13798" width="14.140625" style="109" bestFit="1" customWidth="1"/>
    <col min="13799" max="13799" width="16.7109375" style="109" customWidth="1"/>
    <col min="13800" max="13800" width="16.5703125" style="109" customWidth="1"/>
    <col min="13801" max="13802" width="7.85546875" style="109" bestFit="1" customWidth="1"/>
    <col min="13803" max="13803" width="8" style="109" bestFit="1" customWidth="1"/>
    <col min="13804" max="13805" width="7.85546875" style="109" bestFit="1" customWidth="1"/>
    <col min="13806" max="13806" width="9.7109375" style="109" customWidth="1"/>
    <col min="13807" max="13807" width="12.85546875" style="109" customWidth="1"/>
    <col min="13808" max="14044" width="9.140625" style="109"/>
    <col min="14045" max="14045" width="9" style="109" bestFit="1" customWidth="1"/>
    <col min="14046" max="14046" width="9.85546875" style="109" bestFit="1" customWidth="1"/>
    <col min="14047" max="14047" width="9.140625" style="109" bestFit="1" customWidth="1"/>
    <col min="14048" max="14048" width="16" style="109" bestFit="1" customWidth="1"/>
    <col min="14049" max="14049" width="9" style="109" bestFit="1" customWidth="1"/>
    <col min="14050" max="14050" width="7.85546875" style="109" bestFit="1" customWidth="1"/>
    <col min="14051" max="14051" width="11.7109375" style="109" bestFit="1" customWidth="1"/>
    <col min="14052" max="14052" width="14.28515625" style="109" customWidth="1"/>
    <col min="14053" max="14053" width="11.7109375" style="109" bestFit="1" customWidth="1"/>
    <col min="14054" max="14054" width="14.140625" style="109" bestFit="1" customWidth="1"/>
    <col min="14055" max="14055" width="16.7109375" style="109" customWidth="1"/>
    <col min="14056" max="14056" width="16.5703125" style="109" customWidth="1"/>
    <col min="14057" max="14058" width="7.85546875" style="109" bestFit="1" customWidth="1"/>
    <col min="14059" max="14059" width="8" style="109" bestFit="1" customWidth="1"/>
    <col min="14060" max="14061" width="7.85546875" style="109" bestFit="1" customWidth="1"/>
    <col min="14062" max="14062" width="9.7109375" style="109" customWidth="1"/>
    <col min="14063" max="14063" width="12.85546875" style="109" customWidth="1"/>
    <col min="14064" max="14300" width="9.140625" style="109"/>
    <col min="14301" max="14301" width="9" style="109" bestFit="1" customWidth="1"/>
    <col min="14302" max="14302" width="9.85546875" style="109" bestFit="1" customWidth="1"/>
    <col min="14303" max="14303" width="9.140625" style="109" bestFit="1" customWidth="1"/>
    <col min="14304" max="14304" width="16" style="109" bestFit="1" customWidth="1"/>
    <col min="14305" max="14305" width="9" style="109" bestFit="1" customWidth="1"/>
    <col min="14306" max="14306" width="7.85546875" style="109" bestFit="1" customWidth="1"/>
    <col min="14307" max="14307" width="11.7109375" style="109" bestFit="1" customWidth="1"/>
    <col min="14308" max="14308" width="14.28515625" style="109" customWidth="1"/>
    <col min="14309" max="14309" width="11.7109375" style="109" bestFit="1" customWidth="1"/>
    <col min="14310" max="14310" width="14.140625" style="109" bestFit="1" customWidth="1"/>
    <col min="14311" max="14311" width="16.7109375" style="109" customWidth="1"/>
    <col min="14312" max="14312" width="16.5703125" style="109" customWidth="1"/>
    <col min="14313" max="14314" width="7.85546875" style="109" bestFit="1" customWidth="1"/>
    <col min="14315" max="14315" width="8" style="109" bestFit="1" customWidth="1"/>
    <col min="14316" max="14317" width="7.85546875" style="109" bestFit="1" customWidth="1"/>
    <col min="14318" max="14318" width="9.7109375" style="109" customWidth="1"/>
    <col min="14319" max="14319" width="12.85546875" style="109" customWidth="1"/>
    <col min="14320" max="14556" width="9.140625" style="109"/>
    <col min="14557" max="14557" width="9" style="109" bestFit="1" customWidth="1"/>
    <col min="14558" max="14558" width="9.85546875" style="109" bestFit="1" customWidth="1"/>
    <col min="14559" max="14559" width="9.140625" style="109" bestFit="1" customWidth="1"/>
    <col min="14560" max="14560" width="16" style="109" bestFit="1" customWidth="1"/>
    <col min="14561" max="14561" width="9" style="109" bestFit="1" customWidth="1"/>
    <col min="14562" max="14562" width="7.85546875" style="109" bestFit="1" customWidth="1"/>
    <col min="14563" max="14563" width="11.7109375" style="109" bestFit="1" customWidth="1"/>
    <col min="14564" max="14564" width="14.28515625" style="109" customWidth="1"/>
    <col min="14565" max="14565" width="11.7109375" style="109" bestFit="1" customWidth="1"/>
    <col min="14566" max="14566" width="14.140625" style="109" bestFit="1" customWidth="1"/>
    <col min="14567" max="14567" width="16.7109375" style="109" customWidth="1"/>
    <col min="14568" max="14568" width="16.5703125" style="109" customWidth="1"/>
    <col min="14569" max="14570" width="7.85546875" style="109" bestFit="1" customWidth="1"/>
    <col min="14571" max="14571" width="8" style="109" bestFit="1" customWidth="1"/>
    <col min="14572" max="14573" width="7.85546875" style="109" bestFit="1" customWidth="1"/>
    <col min="14574" max="14574" width="9.7109375" style="109" customWidth="1"/>
    <col min="14575" max="14575" width="12.85546875" style="109" customWidth="1"/>
    <col min="14576" max="14812" width="9.140625" style="109"/>
    <col min="14813" max="14813" width="9" style="109" bestFit="1" customWidth="1"/>
    <col min="14814" max="14814" width="9.85546875" style="109" bestFit="1" customWidth="1"/>
    <col min="14815" max="14815" width="9.140625" style="109" bestFit="1" customWidth="1"/>
    <col min="14816" max="14816" width="16" style="109" bestFit="1" customWidth="1"/>
    <col min="14817" max="14817" width="9" style="109" bestFit="1" customWidth="1"/>
    <col min="14818" max="14818" width="7.85546875" style="109" bestFit="1" customWidth="1"/>
    <col min="14819" max="14819" width="11.7109375" style="109" bestFit="1" customWidth="1"/>
    <col min="14820" max="14820" width="14.28515625" style="109" customWidth="1"/>
    <col min="14821" max="14821" width="11.7109375" style="109" bestFit="1" customWidth="1"/>
    <col min="14822" max="14822" width="14.140625" style="109" bestFit="1" customWidth="1"/>
    <col min="14823" max="14823" width="16.7109375" style="109" customWidth="1"/>
    <col min="14824" max="14824" width="16.5703125" style="109" customWidth="1"/>
    <col min="14825" max="14826" width="7.85546875" style="109" bestFit="1" customWidth="1"/>
    <col min="14827" max="14827" width="8" style="109" bestFit="1" customWidth="1"/>
    <col min="14828" max="14829" width="7.85546875" style="109" bestFit="1" customWidth="1"/>
    <col min="14830" max="14830" width="9.7109375" style="109" customWidth="1"/>
    <col min="14831" max="14831" width="12.85546875" style="109" customWidth="1"/>
    <col min="14832" max="15068" width="9.140625" style="109"/>
    <col min="15069" max="15069" width="9" style="109" bestFit="1" customWidth="1"/>
    <col min="15070" max="15070" width="9.85546875" style="109" bestFit="1" customWidth="1"/>
    <col min="15071" max="15071" width="9.140625" style="109" bestFit="1" customWidth="1"/>
    <col min="15072" max="15072" width="16" style="109" bestFit="1" customWidth="1"/>
    <col min="15073" max="15073" width="9" style="109" bestFit="1" customWidth="1"/>
    <col min="15074" max="15074" width="7.85546875" style="109" bestFit="1" customWidth="1"/>
    <col min="15075" max="15075" width="11.7109375" style="109" bestFit="1" customWidth="1"/>
    <col min="15076" max="15076" width="14.28515625" style="109" customWidth="1"/>
    <col min="15077" max="15077" width="11.7109375" style="109" bestFit="1" customWidth="1"/>
    <col min="15078" max="15078" width="14.140625" style="109" bestFit="1" customWidth="1"/>
    <col min="15079" max="15079" width="16.7109375" style="109" customWidth="1"/>
    <col min="15080" max="15080" width="16.5703125" style="109" customWidth="1"/>
    <col min="15081" max="15082" width="7.85546875" style="109" bestFit="1" customWidth="1"/>
    <col min="15083" max="15083" width="8" style="109" bestFit="1" customWidth="1"/>
    <col min="15084" max="15085" width="7.85546875" style="109" bestFit="1" customWidth="1"/>
    <col min="15086" max="15086" width="9.7109375" style="109" customWidth="1"/>
    <col min="15087" max="15087" width="12.85546875" style="109" customWidth="1"/>
    <col min="15088" max="15324" width="9.140625" style="109"/>
    <col min="15325" max="15325" width="9" style="109" bestFit="1" customWidth="1"/>
    <col min="15326" max="15326" width="9.85546875" style="109" bestFit="1" customWidth="1"/>
    <col min="15327" max="15327" width="9.140625" style="109" bestFit="1" customWidth="1"/>
    <col min="15328" max="15328" width="16" style="109" bestFit="1" customWidth="1"/>
    <col min="15329" max="15329" width="9" style="109" bestFit="1" customWidth="1"/>
    <col min="15330" max="15330" width="7.85546875" style="109" bestFit="1" customWidth="1"/>
    <col min="15331" max="15331" width="11.7109375" style="109" bestFit="1" customWidth="1"/>
    <col min="15332" max="15332" width="14.28515625" style="109" customWidth="1"/>
    <col min="15333" max="15333" width="11.7109375" style="109" bestFit="1" customWidth="1"/>
    <col min="15334" max="15334" width="14.140625" style="109" bestFit="1" customWidth="1"/>
    <col min="15335" max="15335" width="16.7109375" style="109" customWidth="1"/>
    <col min="15336" max="15336" width="16.5703125" style="109" customWidth="1"/>
    <col min="15337" max="15338" width="7.85546875" style="109" bestFit="1" customWidth="1"/>
    <col min="15339" max="15339" width="8" style="109" bestFit="1" customWidth="1"/>
    <col min="15340" max="15341" width="7.85546875" style="109" bestFit="1" customWidth="1"/>
    <col min="15342" max="15342" width="9.7109375" style="109" customWidth="1"/>
    <col min="15343" max="15343" width="12.85546875" style="109" customWidth="1"/>
    <col min="15344" max="15580" width="9.140625" style="109"/>
    <col min="15581" max="15581" width="9" style="109" bestFit="1" customWidth="1"/>
    <col min="15582" max="15582" width="9.85546875" style="109" bestFit="1" customWidth="1"/>
    <col min="15583" max="15583" width="9.140625" style="109" bestFit="1" customWidth="1"/>
    <col min="15584" max="15584" width="16" style="109" bestFit="1" customWidth="1"/>
    <col min="15585" max="15585" width="9" style="109" bestFit="1" customWidth="1"/>
    <col min="15586" max="15586" width="7.85546875" style="109" bestFit="1" customWidth="1"/>
    <col min="15587" max="15587" width="11.7109375" style="109" bestFit="1" customWidth="1"/>
    <col min="15588" max="15588" width="14.28515625" style="109" customWidth="1"/>
    <col min="15589" max="15589" width="11.7109375" style="109" bestFit="1" customWidth="1"/>
    <col min="15590" max="15590" width="14.140625" style="109" bestFit="1" customWidth="1"/>
    <col min="15591" max="15591" width="16.7109375" style="109" customWidth="1"/>
    <col min="15592" max="15592" width="16.5703125" style="109" customWidth="1"/>
    <col min="15593" max="15594" width="7.85546875" style="109" bestFit="1" customWidth="1"/>
    <col min="15595" max="15595" width="8" style="109" bestFit="1" customWidth="1"/>
    <col min="15596" max="15597" width="7.85546875" style="109" bestFit="1" customWidth="1"/>
    <col min="15598" max="15598" width="9.7109375" style="109" customWidth="1"/>
    <col min="15599" max="15599" width="12.85546875" style="109" customWidth="1"/>
    <col min="15600" max="15836" width="9.140625" style="109"/>
    <col min="15837" max="15837" width="9" style="109" bestFit="1" customWidth="1"/>
    <col min="15838" max="15838" width="9.85546875" style="109" bestFit="1" customWidth="1"/>
    <col min="15839" max="15839" width="9.140625" style="109" bestFit="1" customWidth="1"/>
    <col min="15840" max="15840" width="16" style="109" bestFit="1" customWidth="1"/>
    <col min="15841" max="15841" width="9" style="109" bestFit="1" customWidth="1"/>
    <col min="15842" max="15842" width="7.85546875" style="109" bestFit="1" customWidth="1"/>
    <col min="15843" max="15843" width="11.7109375" style="109" bestFit="1" customWidth="1"/>
    <col min="15844" max="15844" width="14.28515625" style="109" customWidth="1"/>
    <col min="15845" max="15845" width="11.7109375" style="109" bestFit="1" customWidth="1"/>
    <col min="15846" max="15846" width="14.140625" style="109" bestFit="1" customWidth="1"/>
    <col min="15847" max="15847" width="16.7109375" style="109" customWidth="1"/>
    <col min="15848" max="15848" width="16.5703125" style="109" customWidth="1"/>
    <col min="15849" max="15850" width="7.85546875" style="109" bestFit="1" customWidth="1"/>
    <col min="15851" max="15851" width="8" style="109" bestFit="1" customWidth="1"/>
    <col min="15852" max="15853" width="7.85546875" style="109" bestFit="1" customWidth="1"/>
    <col min="15854" max="15854" width="9.7109375" style="109" customWidth="1"/>
    <col min="15855" max="15855" width="12.85546875" style="109" customWidth="1"/>
    <col min="15856" max="16092" width="9.140625" style="109"/>
    <col min="16093" max="16093" width="9" style="109" bestFit="1" customWidth="1"/>
    <col min="16094" max="16094" width="9.85546875" style="109" bestFit="1" customWidth="1"/>
    <col min="16095" max="16095" width="9.140625" style="109" bestFit="1" customWidth="1"/>
    <col min="16096" max="16096" width="16" style="109" bestFit="1" customWidth="1"/>
    <col min="16097" max="16097" width="9" style="109" bestFit="1" customWidth="1"/>
    <col min="16098" max="16098" width="7.85546875" style="109" bestFit="1" customWidth="1"/>
    <col min="16099" max="16099" width="11.7109375" style="109" bestFit="1" customWidth="1"/>
    <col min="16100" max="16100" width="14.28515625" style="109" customWidth="1"/>
    <col min="16101" max="16101" width="11.7109375" style="109" bestFit="1" customWidth="1"/>
    <col min="16102" max="16102" width="14.140625" style="109" bestFit="1" customWidth="1"/>
    <col min="16103" max="16103" width="16.7109375" style="109" customWidth="1"/>
    <col min="16104" max="16104" width="16.5703125" style="109" customWidth="1"/>
    <col min="16105" max="16106" width="7.85546875" style="109" bestFit="1" customWidth="1"/>
    <col min="16107" max="16107" width="8" style="109" bestFit="1" customWidth="1"/>
    <col min="16108" max="16109" width="7.85546875" style="109" bestFit="1" customWidth="1"/>
    <col min="16110" max="16110" width="9.7109375" style="109" customWidth="1"/>
    <col min="16111" max="16111" width="12.85546875" style="109" customWidth="1"/>
    <col min="16112" max="16384" width="9.140625" style="109"/>
  </cols>
  <sheetData>
    <row r="1" spans="1:22" s="117" customFormat="1" ht="15.75" customHeight="1">
      <c r="A1" s="491" t="s">
        <v>1</v>
      </c>
      <c r="B1" s="578" t="s">
        <v>0</v>
      </c>
      <c r="C1" s="577" t="s">
        <v>147</v>
      </c>
      <c r="D1" s="577"/>
      <c r="E1" s="577"/>
      <c r="F1" s="589" t="s">
        <v>29</v>
      </c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1"/>
    </row>
    <row r="2" spans="1:22" ht="16.5" thickBot="1">
      <c r="A2" s="492"/>
      <c r="B2" s="579"/>
      <c r="C2" s="118" t="s">
        <v>23</v>
      </c>
      <c r="D2" s="124" t="s">
        <v>9</v>
      </c>
      <c r="E2" s="130" t="s">
        <v>33</v>
      </c>
      <c r="F2" s="283">
        <v>61</v>
      </c>
      <c r="G2" s="283">
        <v>62</v>
      </c>
      <c r="H2" s="283">
        <v>63</v>
      </c>
      <c r="I2" s="284">
        <v>64</v>
      </c>
      <c r="J2" s="285" t="s">
        <v>378</v>
      </c>
      <c r="K2" s="285" t="s">
        <v>379</v>
      </c>
      <c r="L2" s="285" t="s">
        <v>380</v>
      </c>
      <c r="M2" s="286">
        <v>65</v>
      </c>
      <c r="N2" s="287" t="s">
        <v>381</v>
      </c>
      <c r="O2" s="287" t="s">
        <v>382</v>
      </c>
      <c r="P2" s="287" t="s">
        <v>383</v>
      </c>
      <c r="Q2" s="287" t="s">
        <v>384</v>
      </c>
      <c r="R2" s="287" t="s">
        <v>385</v>
      </c>
      <c r="S2" s="283">
        <v>67</v>
      </c>
      <c r="T2" s="218"/>
      <c r="U2" s="218"/>
      <c r="V2" s="282"/>
    </row>
    <row r="3" spans="1:22" s="167" customFormat="1">
      <c r="A3" s="417" t="str">
        <f>'1-συμβολαια'!A3</f>
        <v>4ο</v>
      </c>
      <c r="B3" s="346" t="str">
        <f>'1-συμβολαια'!C3</f>
        <v>δωρεάς αιτία θανάτου επικαρπίας 1045 ΠΑΡΑΙΤΗΣΗ</v>
      </c>
      <c r="C3" s="327"/>
      <c r="D3" s="347"/>
      <c r="E3" s="347"/>
      <c r="F3" s="449"/>
      <c r="G3" s="449"/>
      <c r="H3" s="450"/>
      <c r="I3" s="451"/>
      <c r="J3" s="451"/>
      <c r="K3" s="451"/>
      <c r="L3" s="451"/>
      <c r="M3" s="451"/>
      <c r="N3" s="449"/>
      <c r="O3" s="449"/>
      <c r="P3" s="449"/>
      <c r="Q3" s="449"/>
      <c r="R3" s="449"/>
      <c r="S3" s="449"/>
      <c r="T3" s="449"/>
      <c r="U3" s="449"/>
      <c r="V3" s="449"/>
    </row>
    <row r="4" spans="1:22" s="167" customFormat="1">
      <c r="A4" s="417">
        <f>'1-συμβολαια'!A4</f>
        <v>0</v>
      </c>
      <c r="B4" s="346" t="str">
        <f>'1-συμβολαια'!C4</f>
        <v>δωρεάς 1045 ΕΠΙΚΑΡΠΙΑ [= 32.004€ σεΟρους 2000</v>
      </c>
      <c r="C4" s="327">
        <f>'1-συμβολαια'!L4</f>
        <v>489.55200000000002</v>
      </c>
      <c r="D4" s="347">
        <f>'1-συμβολαια'!N4</f>
        <v>0</v>
      </c>
      <c r="E4" s="347">
        <f t="shared" ref="E4:E7" si="0">C4-D4</f>
        <v>489.55200000000002</v>
      </c>
      <c r="F4" s="328">
        <v>61</v>
      </c>
      <c r="G4" s="328">
        <v>62</v>
      </c>
      <c r="H4" s="352"/>
      <c r="I4" s="353"/>
      <c r="J4" s="353"/>
      <c r="K4" s="353"/>
      <c r="L4" s="353"/>
      <c r="M4" s="353"/>
      <c r="N4" s="328"/>
      <c r="O4" s="328"/>
      <c r="P4" s="328"/>
      <c r="Q4" s="328">
        <v>1</v>
      </c>
      <c r="R4" s="328"/>
      <c r="S4" s="328"/>
      <c r="T4" s="328"/>
      <c r="U4" s="328"/>
      <c r="V4" s="328"/>
    </row>
    <row r="5" spans="1:22" s="107" customFormat="1">
      <c r="A5" s="111"/>
      <c r="B5" s="119"/>
      <c r="C5" s="106"/>
      <c r="D5" s="361"/>
      <c r="E5" s="361"/>
      <c r="F5" s="112"/>
      <c r="G5" s="112"/>
      <c r="H5" s="169"/>
      <c r="I5" s="222"/>
      <c r="J5" s="222"/>
      <c r="K5" s="222"/>
      <c r="L5" s="222"/>
      <c r="M5" s="222"/>
      <c r="N5" s="112"/>
      <c r="O5" s="112"/>
      <c r="P5" s="112"/>
      <c r="Q5" s="112"/>
      <c r="R5" s="112"/>
      <c r="S5" s="112"/>
      <c r="T5" s="112"/>
      <c r="U5" s="112"/>
      <c r="V5" s="112"/>
    </row>
    <row r="6" spans="1:22" s="167" customFormat="1">
      <c r="A6" s="417" t="str">
        <f>'1-συμβολαια'!A6</f>
        <v>5ο</v>
      </c>
      <c r="B6" s="346" t="str">
        <f>'1-συμβολαια'!C6</f>
        <v>δωρεάς αιτία θανάτου επικαρπίας 1044 ΠΑΡΑΙΤΗΣΗ</v>
      </c>
      <c r="C6" s="327"/>
      <c r="D6" s="347"/>
      <c r="E6" s="347"/>
      <c r="F6" s="328"/>
      <c r="G6" s="328"/>
      <c r="H6" s="352"/>
      <c r="I6" s="353"/>
      <c r="J6" s="353"/>
      <c r="K6" s="353"/>
      <c r="L6" s="353"/>
      <c r="M6" s="353"/>
      <c r="N6" s="328"/>
      <c r="O6" s="328"/>
      <c r="P6" s="328"/>
      <c r="Q6" s="328"/>
      <c r="R6" s="328"/>
      <c r="S6" s="328"/>
      <c r="T6" s="328"/>
      <c r="U6" s="328"/>
      <c r="V6" s="328"/>
    </row>
    <row r="7" spans="1:22" s="167" customFormat="1">
      <c r="A7" s="417">
        <f>'1-συμβολαια'!A7</f>
        <v>0</v>
      </c>
      <c r="B7" s="346" t="str">
        <f>'1-συμβολαια'!C7</f>
        <v>δωρεάς 1044 ΕΠΙΚΑΡΠΙΑ [= 18.870€ σεΟρους 2000</v>
      </c>
      <c r="C7" s="327">
        <f>'1-συμβολαια'!L7</f>
        <v>347.32799999999997</v>
      </c>
      <c r="D7" s="347">
        <f>'1-συμβολαια'!N7</f>
        <v>0</v>
      </c>
      <c r="E7" s="347">
        <f t="shared" si="0"/>
        <v>347.32799999999997</v>
      </c>
      <c r="F7" s="328">
        <v>61</v>
      </c>
      <c r="G7" s="328">
        <v>62</v>
      </c>
      <c r="H7" s="352"/>
      <c r="I7" s="353"/>
      <c r="J7" s="353"/>
      <c r="K7" s="353"/>
      <c r="L7" s="353"/>
      <c r="M7" s="353"/>
      <c r="N7" s="328"/>
      <c r="O7" s="328"/>
      <c r="P7" s="328"/>
      <c r="Q7" s="328">
        <v>1</v>
      </c>
      <c r="R7" s="328"/>
      <c r="S7" s="328"/>
      <c r="T7" s="328"/>
      <c r="U7" s="328"/>
      <c r="V7" s="328"/>
    </row>
    <row r="8" spans="1:22" ht="15.75">
      <c r="A8" s="489" t="s">
        <v>47</v>
      </c>
      <c r="B8" s="490"/>
      <c r="C8" s="108">
        <f>SUM(C3:C7)</f>
        <v>836.88</v>
      </c>
      <c r="D8" s="108">
        <f>SUM(D3:D7)</f>
        <v>0</v>
      </c>
      <c r="E8" s="108">
        <f>SUM(E3:E7)</f>
        <v>836.88</v>
      </c>
      <c r="I8" s="74">
        <f t="shared" ref="I8:T8" si="1">SUM(I3:I7)</f>
        <v>0</v>
      </c>
      <c r="J8" s="74">
        <f t="shared" si="1"/>
        <v>0</v>
      </c>
      <c r="K8" s="74">
        <f t="shared" si="1"/>
        <v>0</v>
      </c>
      <c r="L8" s="74">
        <f t="shared" si="1"/>
        <v>0</v>
      </c>
      <c r="M8" s="74">
        <f t="shared" si="1"/>
        <v>0</v>
      </c>
      <c r="N8" s="74">
        <f t="shared" si="1"/>
        <v>0</v>
      </c>
      <c r="O8" s="74">
        <f t="shared" si="1"/>
        <v>0</v>
      </c>
      <c r="P8" s="74">
        <f t="shared" si="1"/>
        <v>0</v>
      </c>
      <c r="Q8" s="74">
        <f t="shared" si="1"/>
        <v>2</v>
      </c>
      <c r="R8" s="74">
        <f t="shared" si="1"/>
        <v>0</v>
      </c>
      <c r="S8" s="74">
        <f t="shared" si="1"/>
        <v>0</v>
      </c>
      <c r="T8" s="74">
        <f t="shared" si="1"/>
        <v>0</v>
      </c>
    </row>
    <row r="9" spans="1:22"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</row>
    <row r="10" spans="1:22" ht="15.75">
      <c r="F10" s="192" t="s">
        <v>250</v>
      </c>
      <c r="G10" s="153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9"/>
    </row>
    <row r="11" spans="1:22" ht="15.75">
      <c r="F11" s="290"/>
      <c r="G11" s="171" t="s">
        <v>251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9"/>
    </row>
    <row r="12" spans="1:22" ht="15.75">
      <c r="F12" s="289"/>
      <c r="G12" s="289"/>
      <c r="H12" s="192" t="s">
        <v>252</v>
      </c>
      <c r="I12" s="153"/>
      <c r="J12" s="153"/>
      <c r="K12" s="153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9"/>
    </row>
    <row r="13" spans="1:22" ht="15.75">
      <c r="F13" s="289"/>
      <c r="G13" s="290"/>
      <c r="H13" s="289"/>
      <c r="I13" s="171" t="s">
        <v>277</v>
      </c>
      <c r="J13" s="171"/>
      <c r="K13" s="171"/>
      <c r="L13" s="291"/>
      <c r="M13" s="291"/>
      <c r="N13" s="291"/>
      <c r="O13" s="291"/>
      <c r="P13" s="291"/>
      <c r="Q13" s="291"/>
      <c r="R13" s="291"/>
      <c r="S13" s="291"/>
      <c r="T13" s="291"/>
      <c r="U13" s="288"/>
      <c r="V13" s="289"/>
    </row>
    <row r="14" spans="1:22" ht="15.75">
      <c r="F14" s="289"/>
      <c r="G14" s="290"/>
      <c r="H14" s="289"/>
      <c r="I14" s="171"/>
      <c r="J14" s="192" t="s">
        <v>386</v>
      </c>
      <c r="K14" s="171"/>
      <c r="L14" s="291"/>
      <c r="M14" s="291"/>
      <c r="N14" s="291"/>
      <c r="O14" s="291"/>
      <c r="P14" s="291"/>
      <c r="Q14" s="291"/>
      <c r="R14" s="291"/>
      <c r="S14" s="291"/>
      <c r="T14" s="291"/>
      <c r="U14" s="288"/>
      <c r="V14" s="289"/>
    </row>
    <row r="15" spans="1:22" ht="15.75">
      <c r="F15" s="289"/>
      <c r="G15" s="290"/>
      <c r="H15" s="289"/>
      <c r="I15" s="171"/>
      <c r="J15" s="171"/>
      <c r="K15" s="171" t="s">
        <v>387</v>
      </c>
      <c r="L15" s="291"/>
      <c r="M15" s="291"/>
      <c r="N15" s="291"/>
      <c r="O15" s="291"/>
      <c r="P15" s="291"/>
      <c r="Q15" s="291"/>
      <c r="R15" s="291"/>
      <c r="S15" s="291"/>
      <c r="T15" s="291"/>
      <c r="U15" s="288"/>
      <c r="V15" s="289"/>
    </row>
    <row r="16" spans="1:22" ht="15.75">
      <c r="F16" s="289"/>
      <c r="G16" s="289"/>
      <c r="H16" s="288"/>
      <c r="I16" s="291"/>
      <c r="J16" s="291"/>
      <c r="K16" s="291"/>
      <c r="L16" s="192" t="s">
        <v>388</v>
      </c>
      <c r="M16" s="291"/>
      <c r="N16" s="291"/>
      <c r="O16" s="291"/>
      <c r="P16" s="291"/>
      <c r="Q16" s="291"/>
      <c r="R16" s="291"/>
      <c r="S16" s="291"/>
      <c r="T16" s="291"/>
      <c r="U16" s="288"/>
      <c r="V16" s="289"/>
    </row>
    <row r="17" spans="2:22" ht="15.75">
      <c r="C17" s="123">
        <f>SUM(C9:C10)</f>
        <v>0</v>
      </c>
      <c r="F17" s="288"/>
      <c r="G17" s="288"/>
      <c r="H17" s="288"/>
      <c r="I17" s="291"/>
      <c r="J17" s="291"/>
      <c r="K17" s="291"/>
      <c r="L17" s="291"/>
      <c r="M17" s="171" t="s">
        <v>278</v>
      </c>
      <c r="N17" s="291"/>
      <c r="O17" s="291"/>
      <c r="P17" s="291"/>
      <c r="Q17" s="291"/>
      <c r="R17" s="291"/>
      <c r="S17" s="291"/>
      <c r="T17" s="291"/>
      <c r="U17" s="288"/>
      <c r="V17" s="289"/>
    </row>
    <row r="18" spans="2:22" ht="15.75">
      <c r="F18" s="289"/>
      <c r="G18" s="289"/>
      <c r="H18" s="288"/>
      <c r="I18" s="291"/>
      <c r="J18" s="291"/>
      <c r="K18" s="291"/>
      <c r="L18" s="291"/>
      <c r="M18" s="291"/>
      <c r="N18" s="192" t="s">
        <v>389</v>
      </c>
      <c r="O18" s="291"/>
      <c r="P18" s="291"/>
      <c r="Q18" s="291"/>
      <c r="R18" s="291"/>
      <c r="S18" s="291"/>
      <c r="T18" s="291"/>
      <c r="U18" s="288"/>
      <c r="V18" s="289"/>
    </row>
    <row r="19" spans="2:22" ht="15.75">
      <c r="F19" s="289"/>
      <c r="G19" s="289"/>
      <c r="H19" s="288"/>
      <c r="I19" s="291"/>
      <c r="J19" s="291"/>
      <c r="K19" s="291"/>
      <c r="L19" s="291"/>
      <c r="M19" s="291"/>
      <c r="N19" s="291"/>
      <c r="O19" s="171" t="s">
        <v>390</v>
      </c>
      <c r="P19" s="291"/>
      <c r="Q19" s="291"/>
      <c r="R19" s="291"/>
      <c r="S19" s="291"/>
      <c r="T19" s="291"/>
      <c r="U19" s="288"/>
      <c r="V19" s="289"/>
    </row>
    <row r="20" spans="2:22" ht="15.75">
      <c r="F20" s="289"/>
      <c r="G20" s="289"/>
      <c r="H20" s="288"/>
      <c r="I20" s="291"/>
      <c r="J20" s="291"/>
      <c r="K20" s="291"/>
      <c r="L20" s="291"/>
      <c r="M20" s="291"/>
      <c r="N20" s="291"/>
      <c r="O20" s="291"/>
      <c r="P20" s="192" t="s">
        <v>279</v>
      </c>
      <c r="Q20" s="291"/>
      <c r="R20" s="291"/>
      <c r="S20" s="291"/>
      <c r="T20" s="291"/>
      <c r="U20" s="288"/>
      <c r="V20" s="289"/>
    </row>
    <row r="21" spans="2:22" ht="15.75">
      <c r="F21" s="289"/>
      <c r="G21" s="289"/>
      <c r="H21" s="288"/>
      <c r="I21" s="291"/>
      <c r="J21" s="291"/>
      <c r="K21" s="291"/>
      <c r="L21" s="291"/>
      <c r="M21" s="291"/>
      <c r="N21" s="291"/>
      <c r="O21" s="291"/>
      <c r="P21" s="291"/>
      <c r="Q21" s="171" t="s">
        <v>280</v>
      </c>
      <c r="R21" s="171"/>
      <c r="S21" s="171"/>
      <c r="T21" s="291"/>
      <c r="U21" s="288"/>
      <c r="V21" s="289"/>
    </row>
    <row r="22" spans="2:22" ht="15.75">
      <c r="F22" s="289"/>
      <c r="G22" s="289"/>
      <c r="H22" s="288"/>
      <c r="I22" s="291"/>
      <c r="J22" s="291"/>
      <c r="K22" s="291"/>
      <c r="L22" s="291"/>
      <c r="M22" s="291"/>
      <c r="N22" s="291"/>
      <c r="O22" s="291"/>
      <c r="P22" s="291"/>
      <c r="Q22" s="291"/>
      <c r="R22" s="192" t="s">
        <v>281</v>
      </c>
      <c r="S22" s="291"/>
      <c r="T22" s="291"/>
      <c r="U22" s="288"/>
      <c r="V22" s="289"/>
    </row>
    <row r="23" spans="2:22" ht="15.75">
      <c r="F23" s="289"/>
      <c r="G23" s="289"/>
      <c r="H23" s="288"/>
      <c r="I23" s="291"/>
      <c r="J23" s="291"/>
      <c r="K23" s="291"/>
      <c r="L23" s="291"/>
      <c r="M23" s="291"/>
      <c r="N23" s="291"/>
      <c r="O23" s="291"/>
      <c r="P23" s="291"/>
      <c r="Q23" s="291"/>
      <c r="R23" s="291"/>
      <c r="S23" s="171" t="s">
        <v>282</v>
      </c>
      <c r="T23" s="291"/>
      <c r="U23" s="288"/>
      <c r="V23" s="289"/>
    </row>
    <row r="24" spans="2:22" ht="15.75">
      <c r="F24" s="289"/>
      <c r="G24" s="289"/>
      <c r="H24" s="288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192" t="s">
        <v>391</v>
      </c>
      <c r="U24" s="288"/>
      <c r="V24" s="289"/>
    </row>
    <row r="25" spans="2:22">
      <c r="F25" s="289"/>
      <c r="G25" s="289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9"/>
    </row>
    <row r="26" spans="2:22" ht="15.75" customHeight="1">
      <c r="B26" s="245"/>
      <c r="C26" s="310"/>
      <c r="D26" s="312"/>
      <c r="E26" s="311"/>
      <c r="F26" s="311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</row>
    <row r="27" spans="2:22" ht="15.75" customHeight="1">
      <c r="B27" s="244"/>
      <c r="C27" s="132"/>
      <c r="D27" s="312"/>
      <c r="E27" s="311"/>
      <c r="F27" s="311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</row>
    <row r="28" spans="2:22"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</row>
    <row r="29" spans="2:22"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</row>
    <row r="30" spans="2:22"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</row>
    <row r="31" spans="2:22">
      <c r="D31" s="312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</row>
    <row r="32" spans="2:22"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</row>
    <row r="33" spans="8:21"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</row>
    <row r="34" spans="8:21"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</row>
    <row r="35" spans="8:21"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</row>
    <row r="36" spans="8:21"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</row>
    <row r="37" spans="8:21"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Z30"/>
  <sheetViews>
    <sheetView workbookViewId="0">
      <pane ySplit="2" topLeftCell="A3" activePane="bottomLeft" state="frozen"/>
      <selection pane="bottomLeft" activeCell="A38" sqref="A38"/>
    </sheetView>
  </sheetViews>
  <sheetFormatPr defaultRowHeight="11.25"/>
  <cols>
    <col min="1" max="1" width="8.140625" style="8" bestFit="1" customWidth="1"/>
    <col min="2" max="2" width="37.42578125" style="177" bestFit="1" customWidth="1"/>
    <col min="3" max="4" width="9.42578125" style="2" customWidth="1"/>
    <col min="5" max="5" width="9.42578125" style="87" customWidth="1"/>
    <col min="6" max="6" width="8.140625" style="87" customWidth="1"/>
    <col min="7" max="7" width="10.7109375" style="87" customWidth="1"/>
    <col min="8" max="8" width="9.42578125" style="87" customWidth="1"/>
    <col min="9" max="9" width="7.85546875" style="87" customWidth="1"/>
    <col min="10" max="10" width="7.42578125" style="87" customWidth="1"/>
    <col min="11" max="11" width="8.28515625" style="87" customWidth="1"/>
    <col min="12" max="12" width="8.85546875" style="87" customWidth="1"/>
    <col min="13" max="20" width="7.140625" style="87" customWidth="1"/>
    <col min="21" max="21" width="8.85546875" style="87" customWidth="1"/>
    <col min="22" max="24" width="7.140625" style="87" customWidth="1"/>
    <col min="25" max="25" width="6.140625" style="87" customWidth="1"/>
    <col min="26" max="26" width="7.140625" style="87" customWidth="1"/>
    <col min="27" max="30" width="6.140625" style="87" customWidth="1"/>
    <col min="31" max="31" width="7.85546875" style="87" customWidth="1"/>
    <col min="32" max="32" width="16.28515625" style="87" customWidth="1"/>
    <col min="33" max="34" width="7.140625" style="87" customWidth="1"/>
    <col min="35" max="35" width="8.140625" style="87" customWidth="1"/>
    <col min="36" max="36" width="7.7109375" style="87" customWidth="1"/>
    <col min="37" max="37" width="7" style="87" customWidth="1"/>
    <col min="38" max="38" width="8.85546875" style="87" customWidth="1"/>
    <col min="39" max="43" width="7.85546875" style="87" customWidth="1"/>
    <col min="44" max="44" width="6.85546875" style="87" customWidth="1"/>
    <col min="45" max="46" width="6.140625" style="87" customWidth="1"/>
    <col min="47" max="47" width="8.28515625" style="87" customWidth="1"/>
    <col min="48" max="48" width="8.5703125" style="87" customWidth="1"/>
    <col min="49" max="49" width="7.42578125" style="87" customWidth="1"/>
    <col min="50" max="50" width="8.140625" style="87" customWidth="1"/>
    <col min="51" max="51" width="7.7109375" style="87" customWidth="1"/>
    <col min="52" max="52" width="7.42578125" style="87" customWidth="1"/>
    <col min="53" max="53" width="8" style="87" customWidth="1"/>
    <col min="54" max="55" width="6.140625" style="87" customWidth="1"/>
    <col min="56" max="56" width="7.42578125" style="87" customWidth="1"/>
    <col min="57" max="57" width="8.5703125" style="87" customWidth="1"/>
    <col min="58" max="64" width="6.140625" style="87" customWidth="1"/>
    <col min="65" max="65" width="8" style="87" customWidth="1"/>
    <col min="66" max="67" width="6.140625" style="87" customWidth="1"/>
    <col min="68" max="68" width="6.5703125" style="87" customWidth="1"/>
    <col min="69" max="69" width="10.5703125" style="87" customWidth="1"/>
    <col min="70" max="70" width="6.5703125" style="87" bestFit="1" customWidth="1"/>
    <col min="71" max="71" width="9" style="87" bestFit="1" customWidth="1"/>
    <col min="72" max="72" width="9.42578125" style="87" bestFit="1" customWidth="1"/>
    <col min="73" max="73" width="5.140625" style="87" bestFit="1" customWidth="1"/>
    <col min="74" max="74" width="9.5703125" style="87" bestFit="1" customWidth="1"/>
    <col min="75" max="75" width="10.5703125" style="87" customWidth="1"/>
    <col min="76" max="76" width="9.42578125" style="87" bestFit="1" customWidth="1"/>
    <col min="77" max="77" width="12.42578125" style="87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65" t="s">
        <v>1</v>
      </c>
      <c r="B1" s="602" t="s">
        <v>0</v>
      </c>
      <c r="C1" s="605" t="s">
        <v>95</v>
      </c>
      <c r="D1" s="606"/>
      <c r="E1" s="593" t="s">
        <v>96</v>
      </c>
      <c r="F1" s="593"/>
      <c r="G1" s="593"/>
      <c r="H1" s="594" t="s">
        <v>176</v>
      </c>
      <c r="I1" s="594"/>
      <c r="J1" s="593" t="s">
        <v>180</v>
      </c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3"/>
      <c r="W1" s="593"/>
      <c r="X1" s="593"/>
      <c r="Y1" s="593"/>
      <c r="Z1" s="593"/>
      <c r="AA1" s="593"/>
      <c r="AB1" s="593"/>
      <c r="AC1" s="593"/>
      <c r="AD1" s="593"/>
      <c r="AE1" s="593"/>
      <c r="AF1" s="593"/>
      <c r="AG1" s="604" t="s">
        <v>181</v>
      </c>
      <c r="AH1" s="604"/>
      <c r="AI1" s="604"/>
      <c r="AJ1" s="604"/>
      <c r="AK1" s="604"/>
      <c r="AL1" s="604"/>
      <c r="AM1" s="604"/>
      <c r="AN1" s="604"/>
      <c r="AO1" s="604"/>
      <c r="AP1" s="604"/>
      <c r="AQ1" s="604"/>
      <c r="AR1" s="604"/>
      <c r="AS1" s="604"/>
      <c r="AT1" s="604"/>
      <c r="AU1" s="604"/>
      <c r="AV1" s="595" t="s">
        <v>196</v>
      </c>
      <c r="AW1" s="596"/>
      <c r="AX1" s="596"/>
      <c r="AY1" s="596"/>
      <c r="AZ1" s="596"/>
      <c r="BA1" s="597"/>
      <c r="BB1" s="598" t="s">
        <v>200</v>
      </c>
      <c r="BC1" s="599"/>
      <c r="BD1" s="599"/>
      <c r="BE1" s="600"/>
      <c r="BF1" s="601" t="s">
        <v>189</v>
      </c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7" t="s">
        <v>485</v>
      </c>
      <c r="BS1" s="608"/>
      <c r="BT1" s="608"/>
      <c r="BU1" s="608"/>
      <c r="BV1" s="608"/>
      <c r="BW1" s="609"/>
      <c r="BX1" s="592" t="s">
        <v>303</v>
      </c>
      <c r="BY1" s="592"/>
      <c r="BZ1" s="592"/>
    </row>
    <row r="2" spans="1:78" ht="23.25" thickBot="1">
      <c r="A2" s="466"/>
      <c r="B2" s="603"/>
      <c r="C2" s="199"/>
      <c r="D2" s="227" t="s">
        <v>93</v>
      </c>
      <c r="E2" s="180"/>
      <c r="F2" s="228" t="s">
        <v>93</v>
      </c>
      <c r="G2" s="179" t="s">
        <v>175</v>
      </c>
      <c r="H2" s="180"/>
      <c r="I2" s="452" t="s">
        <v>93</v>
      </c>
      <c r="J2" s="180" t="s">
        <v>253</v>
      </c>
      <c r="K2" s="180" t="s">
        <v>254</v>
      </c>
      <c r="L2" s="180" t="s">
        <v>255</v>
      </c>
      <c r="M2" s="180" t="s">
        <v>256</v>
      </c>
      <c r="N2" s="180" t="s">
        <v>257</v>
      </c>
      <c r="O2" s="180" t="s">
        <v>409</v>
      </c>
      <c r="P2" s="180" t="s">
        <v>416</v>
      </c>
      <c r="Q2" s="180" t="s">
        <v>420</v>
      </c>
      <c r="R2" s="180" t="s">
        <v>258</v>
      </c>
      <c r="S2" s="180" t="s">
        <v>374</v>
      </c>
      <c r="T2" s="180" t="s">
        <v>375</v>
      </c>
      <c r="U2" s="180" t="s">
        <v>403</v>
      </c>
      <c r="V2" s="180" t="s">
        <v>412</v>
      </c>
      <c r="W2" s="180" t="s">
        <v>259</v>
      </c>
      <c r="X2" s="180" t="s">
        <v>260</v>
      </c>
      <c r="Y2" s="180" t="s">
        <v>261</v>
      </c>
      <c r="Z2" s="180" t="s">
        <v>297</v>
      </c>
      <c r="AA2" s="180" t="s">
        <v>295</v>
      </c>
      <c r="AB2" s="180" t="s">
        <v>296</v>
      </c>
      <c r="AC2" s="180"/>
      <c r="AD2" s="180"/>
      <c r="AE2" s="180" t="s">
        <v>47</v>
      </c>
      <c r="AF2" s="178" t="s">
        <v>29</v>
      </c>
      <c r="AG2" s="180" t="s">
        <v>182</v>
      </c>
      <c r="AH2" s="180" t="s">
        <v>183</v>
      </c>
      <c r="AI2" s="180" t="s">
        <v>184</v>
      </c>
      <c r="AJ2" s="180" t="s">
        <v>186</v>
      </c>
      <c r="AK2" s="180" t="s">
        <v>187</v>
      </c>
      <c r="AL2" s="180" t="s">
        <v>188</v>
      </c>
      <c r="AM2" s="180" t="s">
        <v>283</v>
      </c>
      <c r="AN2" s="180" t="s">
        <v>284</v>
      </c>
      <c r="AO2" s="180" t="s">
        <v>285</v>
      </c>
      <c r="AP2" s="180" t="s">
        <v>423</v>
      </c>
      <c r="AQ2" s="180" t="s">
        <v>405</v>
      </c>
      <c r="AR2" s="180" t="s">
        <v>406</v>
      </c>
      <c r="AS2" s="180"/>
      <c r="AT2" s="180"/>
      <c r="AU2" s="183" t="s">
        <v>47</v>
      </c>
      <c r="AV2" s="180" t="s">
        <v>193</v>
      </c>
      <c r="AW2" s="180" t="s">
        <v>194</v>
      </c>
      <c r="AX2" s="180" t="s">
        <v>197</v>
      </c>
      <c r="AY2" s="180" t="s">
        <v>195</v>
      </c>
      <c r="AZ2" s="180" t="s">
        <v>199</v>
      </c>
      <c r="BA2" s="178" t="s">
        <v>47</v>
      </c>
      <c r="BB2" s="180" t="s">
        <v>204</v>
      </c>
      <c r="BC2" s="180" t="s">
        <v>205</v>
      </c>
      <c r="BD2" s="180" t="s">
        <v>206</v>
      </c>
      <c r="BE2" s="181" t="s">
        <v>47</v>
      </c>
      <c r="BF2" s="180" t="s">
        <v>215</v>
      </c>
      <c r="BG2" s="180" t="s">
        <v>216</v>
      </c>
      <c r="BH2" s="180" t="s">
        <v>219</v>
      </c>
      <c r="BI2" s="180" t="s">
        <v>224</v>
      </c>
      <c r="BJ2" s="180" t="s">
        <v>225</v>
      </c>
      <c r="BK2" s="180" t="s">
        <v>226</v>
      </c>
      <c r="BL2" s="180" t="s">
        <v>298</v>
      </c>
      <c r="BM2" s="180" t="s">
        <v>299</v>
      </c>
      <c r="BN2" s="180" t="s">
        <v>392</v>
      </c>
      <c r="BO2" s="180" t="s">
        <v>393</v>
      </c>
      <c r="BP2" s="180" t="s">
        <v>438</v>
      </c>
      <c r="BQ2" s="178" t="s">
        <v>47</v>
      </c>
      <c r="BR2" s="180"/>
      <c r="BS2" s="180"/>
      <c r="BT2" s="180"/>
      <c r="BU2" s="180"/>
      <c r="BV2" s="180"/>
      <c r="BW2" s="183" t="s">
        <v>486</v>
      </c>
      <c r="BX2" s="199" t="s">
        <v>142</v>
      </c>
      <c r="BY2" s="307" t="s">
        <v>415</v>
      </c>
      <c r="BZ2" s="453" t="s">
        <v>302</v>
      </c>
    </row>
    <row r="3" spans="1:78" s="5" customFormat="1">
      <c r="A3" s="454" t="str">
        <f>'1-συμβολαια'!A3</f>
        <v>4ο</v>
      </c>
      <c r="B3" s="349" t="str">
        <f>'1-συμβολαια'!C3</f>
        <v>δωρεάς αιτία θανάτου επικαρπίας 1045 ΠΑΡΑΙΤΗΣΗ</v>
      </c>
      <c r="C3" s="339">
        <f>'5-αντίγρ'!AH3</f>
        <v>220.5</v>
      </c>
      <c r="D3" s="339">
        <f>'5-αντίγρ'!AG3</f>
        <v>5.5</v>
      </c>
      <c r="E3" s="306">
        <f>'6-μεταγρ'!Q3</f>
        <v>40</v>
      </c>
      <c r="F3" s="306">
        <f>'6-μεταγρ'!O3+'6-μεταγρ'!P3</f>
        <v>1.5</v>
      </c>
      <c r="G3" s="305">
        <f>'6-μεταγρ'!R3</f>
        <v>0</v>
      </c>
      <c r="H3" s="306">
        <f>'7-προςΔΟΥ'!T3</f>
        <v>355</v>
      </c>
      <c r="I3" s="306">
        <f>'7-προςΔΟΥ'!K3</f>
        <v>5</v>
      </c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5"/>
      <c r="Z3" s="277"/>
      <c r="AA3" s="277"/>
      <c r="AB3" s="275"/>
      <c r="AC3" s="275"/>
      <c r="AD3" s="275"/>
      <c r="AE3" s="277">
        <f t="shared" ref="AE3:AE7" si="0">SUM(J3:AD3)</f>
        <v>0</v>
      </c>
      <c r="AF3" s="276"/>
      <c r="AG3" s="277">
        <v>20</v>
      </c>
      <c r="AH3" s="277"/>
      <c r="AI3" s="277">
        <v>20</v>
      </c>
      <c r="AJ3" s="277">
        <v>10</v>
      </c>
      <c r="AK3" s="277"/>
      <c r="AL3" s="277"/>
      <c r="AM3" s="277"/>
      <c r="AN3" s="277"/>
      <c r="AO3" s="277"/>
      <c r="AP3" s="277"/>
      <c r="AQ3" s="277"/>
      <c r="AR3" s="277"/>
      <c r="AS3" s="275"/>
      <c r="AT3" s="275"/>
      <c r="AU3" s="277">
        <f>SUM(AG3:AT3)</f>
        <v>50</v>
      </c>
      <c r="AV3" s="277">
        <v>20</v>
      </c>
      <c r="AW3" s="277">
        <v>10</v>
      </c>
      <c r="AX3" s="277">
        <v>20</v>
      </c>
      <c r="AY3" s="277">
        <v>10</v>
      </c>
      <c r="AZ3" s="277">
        <v>10</v>
      </c>
      <c r="BA3" s="277">
        <f>SUM(AV3:AZ3)</f>
        <v>70</v>
      </c>
      <c r="BB3" s="276"/>
      <c r="BC3" s="276"/>
      <c r="BD3" s="276"/>
      <c r="BE3" s="275">
        <f t="shared" ref="BE3:BE7" si="1">SUM(BB3:BD3)</f>
        <v>0</v>
      </c>
      <c r="BF3" s="275"/>
      <c r="BG3" s="275"/>
      <c r="BH3" s="275"/>
      <c r="BI3" s="275"/>
      <c r="BJ3" s="275"/>
      <c r="BK3" s="275"/>
      <c r="BL3" s="275"/>
      <c r="BM3" s="277">
        <v>15</v>
      </c>
      <c r="BN3" s="277">
        <v>0.3</v>
      </c>
      <c r="BO3" s="277">
        <v>0.3</v>
      </c>
      <c r="BP3" s="271">
        <v>10</v>
      </c>
      <c r="BQ3" s="277">
        <f t="shared" ref="BQ3:BQ7" si="2">SUM(BF3:BP3)</f>
        <v>25.6</v>
      </c>
      <c r="BR3" s="306"/>
      <c r="BS3" s="306"/>
      <c r="BT3" s="306"/>
      <c r="BU3" s="306"/>
      <c r="BV3" s="306"/>
      <c r="BW3" s="306"/>
      <c r="BX3" s="278">
        <f>C3+E3+H3+AE3-Y3-AB3+AU3+BA3+BE3+BQ3+BW3-BV2</f>
        <v>761.1</v>
      </c>
      <c r="BY3" s="278">
        <f>D3+F3+I3+Y3+BV3</f>
        <v>12</v>
      </c>
      <c r="BZ3" s="342">
        <f t="shared" ref="BZ3:BZ7" si="3">BX3*24%</f>
        <v>182.66399999999999</v>
      </c>
    </row>
    <row r="4" spans="1:78" s="5" customFormat="1">
      <c r="A4" s="454">
        <f>'1-συμβολαια'!A4</f>
        <v>0</v>
      </c>
      <c r="B4" s="349" t="str">
        <f>'1-συμβολαια'!C4</f>
        <v>δωρεάς 1045 ΕΠΙΚΑΡΠΙΑ [= 32.004€ σεΟρους 2000</v>
      </c>
      <c r="C4" s="339">
        <f>'5-αντίγρ'!AH4</f>
        <v>0</v>
      </c>
      <c r="D4" s="339">
        <f>'5-αντίγρ'!AG4</f>
        <v>0</v>
      </c>
      <c r="E4" s="306">
        <f>'6-μεταγρ'!Q4</f>
        <v>0</v>
      </c>
      <c r="F4" s="306">
        <f>'6-μεταγρ'!O4+'6-μεταγρ'!P4</f>
        <v>1.5</v>
      </c>
      <c r="G4" s="306">
        <f>'6-μεταγρ'!R4</f>
        <v>0</v>
      </c>
      <c r="H4" s="306">
        <f>'7-προςΔΟΥ'!T4</f>
        <v>755</v>
      </c>
      <c r="I4" s="306">
        <f>'7-προςΔΟΥ'!K4</f>
        <v>5</v>
      </c>
      <c r="J4" s="277"/>
      <c r="K4" s="277">
        <v>50</v>
      </c>
      <c r="L4" s="277">
        <v>50</v>
      </c>
      <c r="M4" s="277"/>
      <c r="N4" s="277"/>
      <c r="O4" s="277"/>
      <c r="P4" s="277">
        <v>40</v>
      </c>
      <c r="Q4" s="277">
        <v>30</v>
      </c>
      <c r="R4" s="277"/>
      <c r="S4" s="277"/>
      <c r="T4" s="277"/>
      <c r="U4" s="277">
        <v>80</v>
      </c>
      <c r="V4" s="277"/>
      <c r="W4" s="277"/>
      <c r="X4" s="277"/>
      <c r="Y4" s="275"/>
      <c r="Z4" s="277"/>
      <c r="AA4" s="277"/>
      <c r="AB4" s="275"/>
      <c r="AC4" s="275"/>
      <c r="AD4" s="275"/>
      <c r="AE4" s="277">
        <f t="shared" si="0"/>
        <v>250</v>
      </c>
      <c r="AF4" s="275"/>
      <c r="AG4" s="277">
        <v>20</v>
      </c>
      <c r="AH4" s="277"/>
      <c r="AI4" s="277">
        <v>20</v>
      </c>
      <c r="AJ4" s="277">
        <v>10</v>
      </c>
      <c r="AK4" s="277"/>
      <c r="AL4" s="277"/>
      <c r="AM4" s="277"/>
      <c r="AN4" s="277"/>
      <c r="AO4" s="277"/>
      <c r="AP4" s="277"/>
      <c r="AQ4" s="277"/>
      <c r="AR4" s="277"/>
      <c r="AS4" s="275"/>
      <c r="AT4" s="275"/>
      <c r="AU4" s="277">
        <f t="shared" ref="AU4:AU7" si="4">SUM(AG4:AT4)</f>
        <v>50</v>
      </c>
      <c r="AV4" s="277">
        <v>20</v>
      </c>
      <c r="AW4" s="277">
        <v>10</v>
      </c>
      <c r="AX4" s="277">
        <v>20</v>
      </c>
      <c r="AY4" s="277">
        <v>10</v>
      </c>
      <c r="AZ4" s="277">
        <v>10</v>
      </c>
      <c r="BA4" s="277">
        <f t="shared" ref="BA4:BA7" si="5">SUM(AV4:AZ4)</f>
        <v>70</v>
      </c>
      <c r="BB4" s="275"/>
      <c r="BC4" s="275"/>
      <c r="BD4" s="275"/>
      <c r="BE4" s="275">
        <f t="shared" si="1"/>
        <v>0</v>
      </c>
      <c r="BF4" s="275"/>
      <c r="BG4" s="275"/>
      <c r="BH4" s="275"/>
      <c r="BI4" s="275"/>
      <c r="BJ4" s="275"/>
      <c r="BK4" s="275"/>
      <c r="BL4" s="275"/>
      <c r="BM4" s="277">
        <v>15</v>
      </c>
      <c r="BN4" s="277">
        <v>0.3</v>
      </c>
      <c r="BO4" s="277">
        <v>0.3</v>
      </c>
      <c r="BP4" s="271">
        <v>10</v>
      </c>
      <c r="BQ4" s="277">
        <f t="shared" si="2"/>
        <v>25.6</v>
      </c>
      <c r="BR4" s="306"/>
      <c r="BS4" s="306"/>
      <c r="BT4" s="306"/>
      <c r="BU4" s="306"/>
      <c r="BV4" s="306"/>
      <c r="BW4" s="306"/>
      <c r="BX4" s="278">
        <f t="shared" ref="BX4:BX7" si="6">C4+E4+H4+AE4-Y4-AB4+AU4+BA4+BE4+BQ4+BW4-BV3</f>
        <v>1150.5999999999999</v>
      </c>
      <c r="BY4" s="278">
        <f t="shared" ref="BY4:BY7" si="7">D4+F4+I4+Y4+BV4</f>
        <v>6.5</v>
      </c>
      <c r="BZ4" s="342">
        <f t="shared" si="3"/>
        <v>276.14399999999995</v>
      </c>
    </row>
    <row r="5" spans="1:78" s="19" customFormat="1">
      <c r="A5" s="28"/>
      <c r="B5" s="174"/>
      <c r="C5" s="202"/>
      <c r="D5" s="202"/>
      <c r="E5" s="304"/>
      <c r="F5" s="304"/>
      <c r="G5" s="304"/>
      <c r="H5" s="304"/>
      <c r="I5" s="304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5"/>
      <c r="Z5" s="176"/>
      <c r="AA5" s="176"/>
      <c r="AB5" s="175"/>
      <c r="AC5" s="175"/>
      <c r="AD5" s="175"/>
      <c r="AE5" s="176"/>
      <c r="AF5" s="175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5"/>
      <c r="AT5" s="175"/>
      <c r="AU5" s="176"/>
      <c r="AV5" s="176"/>
      <c r="AW5" s="176"/>
      <c r="AX5" s="176"/>
      <c r="AY5" s="176"/>
      <c r="AZ5" s="176"/>
      <c r="BA5" s="176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6"/>
      <c r="BN5" s="176"/>
      <c r="BO5" s="176"/>
      <c r="BP5" s="86"/>
      <c r="BQ5" s="176"/>
      <c r="BR5" s="304"/>
      <c r="BS5" s="304"/>
      <c r="BT5" s="304"/>
      <c r="BU5" s="304"/>
      <c r="BV5" s="304"/>
      <c r="BW5" s="304"/>
      <c r="BX5" s="364"/>
      <c r="BY5" s="364"/>
      <c r="BZ5" s="37"/>
    </row>
    <row r="6" spans="1:78" s="5" customFormat="1">
      <c r="A6" s="454" t="str">
        <f>'1-συμβολαια'!A6</f>
        <v>5ο</v>
      </c>
      <c r="B6" s="349" t="str">
        <f>'1-συμβολαια'!C6</f>
        <v>δωρεάς αιτία θανάτου επικαρπίας 1044 ΠΑΡΑΙΤΗΣΗ</v>
      </c>
      <c r="C6" s="339">
        <f>'5-αντίγρ'!AH6</f>
        <v>220.5</v>
      </c>
      <c r="D6" s="339">
        <f>'5-αντίγρ'!AG6</f>
        <v>5.5</v>
      </c>
      <c r="E6" s="306">
        <f>'6-μεταγρ'!Q6</f>
        <v>40</v>
      </c>
      <c r="F6" s="306">
        <f>'6-μεταγρ'!O6+'6-μεταγρ'!P6</f>
        <v>1.5</v>
      </c>
      <c r="G6" s="306">
        <f>'6-μεταγρ'!R6</f>
        <v>0</v>
      </c>
      <c r="H6" s="306">
        <f>'7-προςΔΟΥ'!T6</f>
        <v>355</v>
      </c>
      <c r="I6" s="306">
        <f>'7-προςΔΟΥ'!K6</f>
        <v>5</v>
      </c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5"/>
      <c r="Z6" s="277"/>
      <c r="AA6" s="277"/>
      <c r="AB6" s="275"/>
      <c r="AC6" s="275"/>
      <c r="AD6" s="275"/>
      <c r="AE6" s="277">
        <f t="shared" si="0"/>
        <v>0</v>
      </c>
      <c r="AF6" s="275"/>
      <c r="AG6" s="277">
        <v>20</v>
      </c>
      <c r="AH6" s="277"/>
      <c r="AI6" s="277">
        <v>20</v>
      </c>
      <c r="AJ6" s="277">
        <v>10</v>
      </c>
      <c r="AK6" s="277"/>
      <c r="AL6" s="277"/>
      <c r="AM6" s="277"/>
      <c r="AN6" s="277"/>
      <c r="AO6" s="277"/>
      <c r="AP6" s="277"/>
      <c r="AQ6" s="277"/>
      <c r="AR6" s="277"/>
      <c r="AS6" s="275"/>
      <c r="AT6" s="275"/>
      <c r="AU6" s="277">
        <f t="shared" si="4"/>
        <v>50</v>
      </c>
      <c r="AV6" s="277">
        <v>20</v>
      </c>
      <c r="AW6" s="277">
        <v>10</v>
      </c>
      <c r="AX6" s="277">
        <v>20</v>
      </c>
      <c r="AY6" s="277">
        <v>10</v>
      </c>
      <c r="AZ6" s="277">
        <v>10</v>
      </c>
      <c r="BA6" s="277">
        <f t="shared" si="5"/>
        <v>70</v>
      </c>
      <c r="BB6" s="275"/>
      <c r="BC6" s="275"/>
      <c r="BD6" s="275"/>
      <c r="BE6" s="275">
        <f t="shared" si="1"/>
        <v>0</v>
      </c>
      <c r="BF6" s="275"/>
      <c r="BG6" s="275"/>
      <c r="BH6" s="275"/>
      <c r="BI6" s="275"/>
      <c r="BJ6" s="275"/>
      <c r="BK6" s="275"/>
      <c r="BL6" s="275"/>
      <c r="BM6" s="277">
        <v>15</v>
      </c>
      <c r="BN6" s="277">
        <v>0.3</v>
      </c>
      <c r="BO6" s="277">
        <v>0.3</v>
      </c>
      <c r="BP6" s="271">
        <v>10</v>
      </c>
      <c r="BQ6" s="277">
        <f t="shared" si="2"/>
        <v>25.6</v>
      </c>
      <c r="BR6" s="306"/>
      <c r="BS6" s="306"/>
      <c r="BT6" s="306"/>
      <c r="BU6" s="306"/>
      <c r="BV6" s="306"/>
      <c r="BW6" s="306"/>
      <c r="BX6" s="278">
        <f t="shared" si="6"/>
        <v>761.1</v>
      </c>
      <c r="BY6" s="278">
        <f t="shared" si="7"/>
        <v>12</v>
      </c>
      <c r="BZ6" s="342">
        <f t="shared" si="3"/>
        <v>182.66399999999999</v>
      </c>
    </row>
    <row r="7" spans="1:78" s="5" customFormat="1">
      <c r="A7" s="454">
        <f>'1-συμβολαια'!A7</f>
        <v>0</v>
      </c>
      <c r="B7" s="349" t="str">
        <f>'1-συμβολαια'!C7</f>
        <v>δωρεάς 1044 ΕΠΙΚΑΡΠΙΑ [= 18.870€ σεΟρους 2000</v>
      </c>
      <c r="C7" s="339">
        <f>'5-αντίγρ'!AH7</f>
        <v>0</v>
      </c>
      <c r="D7" s="339">
        <f>'5-αντίγρ'!AG7</f>
        <v>0</v>
      </c>
      <c r="E7" s="306">
        <f>'6-μεταγρ'!Q7</f>
        <v>0</v>
      </c>
      <c r="F7" s="306">
        <f>'6-μεταγρ'!O7+'6-μεταγρ'!P7</f>
        <v>1.5</v>
      </c>
      <c r="G7" s="306">
        <f>'6-μεταγρ'!R7</f>
        <v>0</v>
      </c>
      <c r="H7" s="306">
        <f>'7-προςΔΟΥ'!T7</f>
        <v>755</v>
      </c>
      <c r="I7" s="306">
        <f>'7-προςΔΟΥ'!K7</f>
        <v>5</v>
      </c>
      <c r="J7" s="277"/>
      <c r="K7" s="277">
        <v>50</v>
      </c>
      <c r="L7" s="277">
        <v>50</v>
      </c>
      <c r="M7" s="277"/>
      <c r="N7" s="277"/>
      <c r="O7" s="277"/>
      <c r="P7" s="277">
        <v>40</v>
      </c>
      <c r="Q7" s="277">
        <v>30</v>
      </c>
      <c r="R7" s="277"/>
      <c r="S7" s="277"/>
      <c r="T7" s="277"/>
      <c r="U7" s="277">
        <v>80</v>
      </c>
      <c r="V7" s="277"/>
      <c r="W7" s="277"/>
      <c r="X7" s="277"/>
      <c r="Y7" s="275"/>
      <c r="Z7" s="277"/>
      <c r="AA7" s="277"/>
      <c r="AB7" s="275"/>
      <c r="AC7" s="275"/>
      <c r="AD7" s="275"/>
      <c r="AE7" s="277">
        <f t="shared" si="0"/>
        <v>250</v>
      </c>
      <c r="AF7" s="275"/>
      <c r="AG7" s="277">
        <v>20</v>
      </c>
      <c r="AH7" s="277"/>
      <c r="AI7" s="277">
        <v>20</v>
      </c>
      <c r="AJ7" s="277">
        <v>10</v>
      </c>
      <c r="AK7" s="277"/>
      <c r="AL7" s="277"/>
      <c r="AM7" s="277"/>
      <c r="AN7" s="277"/>
      <c r="AO7" s="277"/>
      <c r="AP7" s="277"/>
      <c r="AQ7" s="277"/>
      <c r="AR7" s="277"/>
      <c r="AS7" s="275"/>
      <c r="AT7" s="275"/>
      <c r="AU7" s="277">
        <f t="shared" si="4"/>
        <v>50</v>
      </c>
      <c r="AV7" s="277">
        <v>20</v>
      </c>
      <c r="AW7" s="277">
        <v>10</v>
      </c>
      <c r="AX7" s="277">
        <v>20</v>
      </c>
      <c r="AY7" s="277">
        <v>10</v>
      </c>
      <c r="AZ7" s="277">
        <v>10</v>
      </c>
      <c r="BA7" s="277">
        <f t="shared" si="5"/>
        <v>70</v>
      </c>
      <c r="BB7" s="275"/>
      <c r="BC7" s="275"/>
      <c r="BD7" s="275"/>
      <c r="BE7" s="275">
        <f t="shared" si="1"/>
        <v>0</v>
      </c>
      <c r="BF7" s="275"/>
      <c r="BG7" s="275"/>
      <c r="BH7" s="275"/>
      <c r="BI7" s="275"/>
      <c r="BJ7" s="275"/>
      <c r="BK7" s="275"/>
      <c r="BL7" s="275"/>
      <c r="BM7" s="277">
        <v>15</v>
      </c>
      <c r="BN7" s="277">
        <v>0.3</v>
      </c>
      <c r="BO7" s="277">
        <v>0.3</v>
      </c>
      <c r="BP7" s="271">
        <v>10</v>
      </c>
      <c r="BQ7" s="277">
        <f t="shared" si="2"/>
        <v>25.6</v>
      </c>
      <c r="BR7" s="306"/>
      <c r="BS7" s="306"/>
      <c r="BT7" s="306"/>
      <c r="BU7" s="306"/>
      <c r="BV7" s="306"/>
      <c r="BW7" s="306"/>
      <c r="BX7" s="278">
        <f t="shared" si="6"/>
        <v>1150.5999999999999</v>
      </c>
      <c r="BY7" s="278">
        <f t="shared" si="7"/>
        <v>6.5</v>
      </c>
      <c r="BZ7" s="342">
        <f t="shared" si="3"/>
        <v>276.14399999999995</v>
      </c>
    </row>
    <row r="8" spans="1:78">
      <c r="A8" s="463" t="s">
        <v>47</v>
      </c>
      <c r="B8" s="464"/>
      <c r="C8" s="43">
        <f t="shared" ref="C8:AE8" si="8">SUM(C3:C7)</f>
        <v>441</v>
      </c>
      <c r="D8" s="43">
        <f t="shared" si="8"/>
        <v>11</v>
      </c>
      <c r="E8" s="43">
        <f t="shared" si="8"/>
        <v>80</v>
      </c>
      <c r="F8" s="43">
        <f t="shared" si="8"/>
        <v>6</v>
      </c>
      <c r="G8" s="43">
        <f t="shared" si="8"/>
        <v>0</v>
      </c>
      <c r="H8" s="43">
        <f t="shared" si="8"/>
        <v>2220</v>
      </c>
      <c r="I8" s="43">
        <f t="shared" si="8"/>
        <v>20</v>
      </c>
      <c r="J8" s="43">
        <f t="shared" si="8"/>
        <v>0</v>
      </c>
      <c r="K8" s="43">
        <f t="shared" si="8"/>
        <v>100</v>
      </c>
      <c r="L8" s="43">
        <f t="shared" si="8"/>
        <v>100</v>
      </c>
      <c r="M8" s="43">
        <f t="shared" si="8"/>
        <v>0</v>
      </c>
      <c r="N8" s="43">
        <f t="shared" si="8"/>
        <v>0</v>
      </c>
      <c r="O8" s="43">
        <f t="shared" si="8"/>
        <v>0</v>
      </c>
      <c r="P8" s="43">
        <f t="shared" si="8"/>
        <v>80</v>
      </c>
      <c r="Q8" s="43">
        <f t="shared" si="8"/>
        <v>60</v>
      </c>
      <c r="R8" s="43">
        <f t="shared" si="8"/>
        <v>0</v>
      </c>
      <c r="S8" s="43">
        <f t="shared" si="8"/>
        <v>0</v>
      </c>
      <c r="T8" s="43">
        <f t="shared" si="8"/>
        <v>0</v>
      </c>
      <c r="U8" s="43">
        <f t="shared" si="8"/>
        <v>160</v>
      </c>
      <c r="V8" s="43">
        <f t="shared" si="8"/>
        <v>0</v>
      </c>
      <c r="W8" s="43">
        <f t="shared" si="8"/>
        <v>0</v>
      </c>
      <c r="X8" s="43">
        <f t="shared" si="8"/>
        <v>0</v>
      </c>
      <c r="Y8" s="43">
        <f t="shared" si="8"/>
        <v>0</v>
      </c>
      <c r="Z8" s="43">
        <f t="shared" si="8"/>
        <v>0</v>
      </c>
      <c r="AA8" s="43">
        <f t="shared" si="8"/>
        <v>0</v>
      </c>
      <c r="AB8" s="43">
        <f t="shared" si="8"/>
        <v>0</v>
      </c>
      <c r="AC8" s="43">
        <f t="shared" si="8"/>
        <v>0</v>
      </c>
      <c r="AD8" s="43">
        <f t="shared" si="8"/>
        <v>0</v>
      </c>
      <c r="AE8" s="43">
        <f t="shared" si="8"/>
        <v>500</v>
      </c>
      <c r="AF8" s="43"/>
      <c r="AG8" s="43">
        <f t="shared" ref="AG8:AR8" si="9">SUM(AG3:AG7)</f>
        <v>80</v>
      </c>
      <c r="AH8" s="43">
        <f t="shared" si="9"/>
        <v>0</v>
      </c>
      <c r="AI8" s="43">
        <f t="shared" si="9"/>
        <v>80</v>
      </c>
      <c r="AJ8" s="43">
        <f t="shared" si="9"/>
        <v>40</v>
      </c>
      <c r="AK8" s="43">
        <f t="shared" si="9"/>
        <v>0</v>
      </c>
      <c r="AL8" s="43">
        <f t="shared" si="9"/>
        <v>0</v>
      </c>
      <c r="AM8" s="43">
        <f t="shared" si="9"/>
        <v>0</v>
      </c>
      <c r="AN8" s="43">
        <f t="shared" si="9"/>
        <v>0</v>
      </c>
      <c r="AO8" s="43">
        <f t="shared" si="9"/>
        <v>0</v>
      </c>
      <c r="AP8" s="43">
        <f t="shared" si="9"/>
        <v>0</v>
      </c>
      <c r="AQ8" s="43">
        <f t="shared" si="9"/>
        <v>0</v>
      </c>
      <c r="AR8" s="43">
        <f t="shared" si="9"/>
        <v>0</v>
      </c>
      <c r="AS8" s="43"/>
      <c r="AT8" s="43">
        <f t="shared" ref="AT8:BM8" si="10">SUM(AT3:AT7)</f>
        <v>0</v>
      </c>
      <c r="AU8" s="43">
        <f t="shared" si="10"/>
        <v>200</v>
      </c>
      <c r="AV8" s="43">
        <f t="shared" si="10"/>
        <v>80</v>
      </c>
      <c r="AW8" s="43">
        <f t="shared" si="10"/>
        <v>40</v>
      </c>
      <c r="AX8" s="43">
        <f t="shared" si="10"/>
        <v>80</v>
      </c>
      <c r="AY8" s="43">
        <f t="shared" si="10"/>
        <v>40</v>
      </c>
      <c r="AZ8" s="43">
        <f t="shared" si="10"/>
        <v>40</v>
      </c>
      <c r="BA8" s="43">
        <f t="shared" si="10"/>
        <v>280</v>
      </c>
      <c r="BB8" s="43">
        <f t="shared" si="10"/>
        <v>0</v>
      </c>
      <c r="BC8" s="43">
        <f t="shared" si="10"/>
        <v>0</v>
      </c>
      <c r="BD8" s="43">
        <f t="shared" si="10"/>
        <v>0</v>
      </c>
      <c r="BE8" s="43">
        <f t="shared" si="10"/>
        <v>0</v>
      </c>
      <c r="BF8" s="43">
        <f t="shared" si="10"/>
        <v>0</v>
      </c>
      <c r="BG8" s="43">
        <f t="shared" si="10"/>
        <v>0</v>
      </c>
      <c r="BH8" s="43">
        <f t="shared" si="10"/>
        <v>0</v>
      </c>
      <c r="BI8" s="43">
        <f t="shared" si="10"/>
        <v>0</v>
      </c>
      <c r="BJ8" s="43">
        <f t="shared" si="10"/>
        <v>0</v>
      </c>
      <c r="BK8" s="43">
        <f t="shared" si="10"/>
        <v>0</v>
      </c>
      <c r="BL8" s="43">
        <f t="shared" si="10"/>
        <v>0</v>
      </c>
      <c r="BM8" s="43">
        <f t="shared" si="10"/>
        <v>60</v>
      </c>
      <c r="BN8" s="43"/>
      <c r="BO8" s="43"/>
      <c r="BP8" s="43">
        <f>SUM(BP3:BP7)</f>
        <v>40</v>
      </c>
      <c r="BQ8" s="43">
        <f>SUM(BQ3:BQ7)</f>
        <v>102.4</v>
      </c>
      <c r="BR8" s="43"/>
      <c r="BS8" s="43"/>
      <c r="BT8" s="43"/>
      <c r="BU8" s="43"/>
      <c r="BV8" s="43"/>
      <c r="BW8" s="43"/>
      <c r="BX8" s="43">
        <f>SUM(BX3:BX7)</f>
        <v>3823.3999999999996</v>
      </c>
      <c r="BY8" s="43">
        <f>SUM(BY3:BY7)</f>
        <v>37</v>
      </c>
      <c r="BZ8" s="43">
        <f>SUM(BZ3:BZ7)</f>
        <v>917.61599999999999</v>
      </c>
    </row>
    <row r="9" spans="1:78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1:78" ht="11.25" customHeight="1">
      <c r="C10" s="158"/>
      <c r="D10" s="158"/>
      <c r="E10" s="2"/>
      <c r="F10" s="2"/>
      <c r="G10" s="2"/>
      <c r="H10" s="2"/>
      <c r="I10" s="2"/>
      <c r="J10" s="196" t="s">
        <v>479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19" t="s">
        <v>365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188" t="s">
        <v>441</v>
      </c>
      <c r="AW10" s="2"/>
      <c r="AX10" s="2"/>
      <c r="AY10" s="2"/>
      <c r="AZ10" s="2"/>
      <c r="BA10" s="2"/>
      <c r="BB10" s="188" t="s">
        <v>201</v>
      </c>
      <c r="BC10" s="2"/>
      <c r="BD10" s="2"/>
      <c r="BE10" s="2"/>
      <c r="BF10" s="188" t="s">
        <v>214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482</v>
      </c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58"/>
      <c r="D11" s="158"/>
      <c r="E11" s="2"/>
      <c r="F11" s="2"/>
      <c r="G11" s="2"/>
      <c r="H11" s="2"/>
      <c r="I11" s="2"/>
      <c r="J11" s="4"/>
      <c r="K11" s="308" t="s">
        <v>480</v>
      </c>
      <c r="L11" s="309"/>
      <c r="M11" s="309"/>
      <c r="N11" s="309"/>
      <c r="O11" s="30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196" t="s">
        <v>185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12" t="s">
        <v>192</v>
      </c>
      <c r="AX11" s="2"/>
      <c r="AY11" s="2"/>
      <c r="AZ11" s="2"/>
      <c r="BA11" s="2"/>
      <c r="BB11" s="2"/>
      <c r="BC11" s="4" t="s">
        <v>202</v>
      </c>
      <c r="BD11" s="2"/>
      <c r="BE11" s="2"/>
      <c r="BF11" s="2"/>
      <c r="BG11" s="209" t="s">
        <v>217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483</v>
      </c>
      <c r="BT11" s="2"/>
      <c r="BU11" s="2"/>
      <c r="BV11" s="2"/>
      <c r="BW11" s="2"/>
      <c r="BX11" s="2"/>
      <c r="BY11" s="2"/>
      <c r="BZ11" s="2"/>
    </row>
    <row r="12" spans="1:78" ht="11.25" customHeight="1">
      <c r="B12" s="3" t="s">
        <v>454</v>
      </c>
      <c r="C12" s="158"/>
      <c r="D12" s="158"/>
      <c r="E12" s="2"/>
      <c r="F12" s="2"/>
      <c r="G12" s="2"/>
      <c r="H12" s="2"/>
      <c r="I12" s="2"/>
      <c r="J12" s="4"/>
      <c r="K12" s="309"/>
      <c r="L12" s="308" t="s">
        <v>357</v>
      </c>
      <c r="M12" s="309"/>
      <c r="N12" s="309"/>
      <c r="O12" s="30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19" t="s">
        <v>366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4" t="s">
        <v>190</v>
      </c>
      <c r="AY12" s="2"/>
      <c r="AZ12" s="2"/>
      <c r="BA12" s="2"/>
      <c r="BB12" s="2"/>
      <c r="BC12" s="2"/>
      <c r="BD12" s="188" t="s">
        <v>203</v>
      </c>
      <c r="BE12" s="2"/>
      <c r="BF12" s="2"/>
      <c r="BG12" s="2"/>
      <c r="BH12" s="188" t="s">
        <v>218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31</v>
      </c>
      <c r="BU12" s="2"/>
      <c r="BV12" s="2"/>
      <c r="BW12" s="2"/>
      <c r="BX12" s="2"/>
      <c r="BY12" s="2"/>
      <c r="BZ12" s="2"/>
    </row>
    <row r="13" spans="1:78" ht="11.25" customHeight="1">
      <c r="B13" s="3" t="s">
        <v>455</v>
      </c>
      <c r="C13" s="158"/>
      <c r="D13" s="158"/>
      <c r="E13" s="2"/>
      <c r="F13" s="2"/>
      <c r="G13" s="2"/>
      <c r="H13" s="2"/>
      <c r="I13" s="2"/>
      <c r="J13" s="4"/>
      <c r="K13" s="309"/>
      <c r="L13" s="309"/>
      <c r="M13" s="309" t="s">
        <v>358</v>
      </c>
      <c r="N13" s="309"/>
      <c r="O13" s="309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141" t="s">
        <v>367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12" t="s">
        <v>191</v>
      </c>
      <c r="AZ13" s="2"/>
      <c r="BA13" s="2"/>
      <c r="BB13" s="2"/>
      <c r="BC13" s="2"/>
      <c r="BD13" s="2"/>
      <c r="BE13" s="2"/>
      <c r="BF13" s="2"/>
      <c r="BG13" s="2"/>
      <c r="BH13" s="2"/>
      <c r="BI13" s="209" t="s">
        <v>220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484</v>
      </c>
      <c r="BV13" s="2"/>
      <c r="BW13" s="2"/>
      <c r="BX13" s="2"/>
      <c r="BY13" s="2"/>
      <c r="BZ13" s="2"/>
    </row>
    <row r="14" spans="1:78" ht="11.25" customHeight="1">
      <c r="B14" s="98" t="s">
        <v>456</v>
      </c>
      <c r="C14" s="158"/>
      <c r="D14" s="158"/>
      <c r="E14" s="2"/>
      <c r="F14" s="2"/>
      <c r="G14" s="2"/>
      <c r="H14" s="2"/>
      <c r="I14" s="2"/>
      <c r="J14" s="4"/>
      <c r="K14" s="4"/>
      <c r="L14" s="4"/>
      <c r="M14" s="4"/>
      <c r="N14" s="4" t="s">
        <v>359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19" t="s">
        <v>368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4" t="s">
        <v>198</v>
      </c>
      <c r="BA14" s="2"/>
      <c r="BB14" s="2"/>
      <c r="BC14" s="2"/>
      <c r="BD14" s="2"/>
      <c r="BE14" s="2"/>
      <c r="BF14" s="2"/>
      <c r="BG14" s="2"/>
      <c r="BH14" s="2"/>
      <c r="BI14" s="2"/>
      <c r="BJ14" s="188" t="s">
        <v>221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59</v>
      </c>
      <c r="BW14" s="2"/>
      <c r="BX14" s="3"/>
      <c r="BY14" s="3"/>
    </row>
    <row r="15" spans="1:78" ht="11.25" customHeight="1">
      <c r="C15" s="158"/>
      <c r="D15" s="158"/>
      <c r="E15" s="2"/>
      <c r="F15" s="2"/>
      <c r="G15" s="2"/>
      <c r="H15" s="2"/>
      <c r="I15" s="2"/>
      <c r="J15" s="4"/>
      <c r="K15" s="4"/>
      <c r="L15" s="4"/>
      <c r="M15" s="4"/>
      <c r="N15" s="4"/>
      <c r="O15" s="4" t="s">
        <v>410</v>
      </c>
      <c r="P15" s="4"/>
      <c r="Q15" s="4"/>
      <c r="R15" s="4"/>
      <c r="S15" s="212"/>
      <c r="T15" s="212"/>
      <c r="U15" s="212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196" t="s">
        <v>369</v>
      </c>
      <c r="AM15" s="141"/>
      <c r="AN15" s="141"/>
      <c r="AO15" s="141"/>
      <c r="AP15" s="141"/>
      <c r="AQ15" s="141"/>
      <c r="AR15" s="141"/>
      <c r="AS15" s="141"/>
      <c r="AT15" s="141"/>
      <c r="AU15" s="2"/>
      <c r="AV15" s="2"/>
      <c r="AW15" s="2"/>
      <c r="AX15" s="2"/>
      <c r="AY15" s="2"/>
      <c r="AZ15" s="2"/>
      <c r="BA15" s="2"/>
      <c r="BB15" s="2"/>
      <c r="BC15" s="2"/>
      <c r="BD15" s="188" t="s">
        <v>209</v>
      </c>
      <c r="BE15" s="2"/>
      <c r="BF15" s="2"/>
      <c r="BG15" s="2"/>
      <c r="BH15" s="2"/>
      <c r="BI15" s="2"/>
      <c r="BJ15" s="2"/>
      <c r="BK15" s="209" t="s">
        <v>222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 ht="11.25" customHeight="1">
      <c r="C16" s="158"/>
      <c r="D16" s="158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 t="s">
        <v>417</v>
      </c>
      <c r="Q16" s="4"/>
      <c r="R16" s="4"/>
      <c r="S16" s="212"/>
      <c r="T16" s="212"/>
      <c r="U16" s="212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195" t="s">
        <v>370</v>
      </c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12" t="s">
        <v>207</v>
      </c>
      <c r="BE16" s="2"/>
      <c r="BF16" s="2"/>
      <c r="BG16" s="2"/>
      <c r="BH16" s="2"/>
      <c r="BI16" s="2"/>
      <c r="BJ16" s="2"/>
      <c r="BK16" s="209"/>
      <c r="BL16" s="188" t="s">
        <v>223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 ht="11.25" customHeight="1">
      <c r="C17" s="158"/>
      <c r="D17" s="158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188" t="s">
        <v>421</v>
      </c>
      <c r="R17" s="4"/>
      <c r="S17" s="212"/>
      <c r="T17" s="212"/>
      <c r="U17" s="212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141" t="s">
        <v>407</v>
      </c>
      <c r="AO17" s="141"/>
      <c r="AP17" s="141"/>
      <c r="AQ17" s="141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8" t="s">
        <v>208</v>
      </c>
      <c r="BE17" s="2"/>
      <c r="BF17" s="2"/>
      <c r="BG17" s="2"/>
      <c r="BH17" s="2"/>
      <c r="BI17" s="2"/>
      <c r="BJ17" s="2"/>
      <c r="BK17" s="209"/>
      <c r="BL17" s="4"/>
      <c r="BM17" s="209" t="s">
        <v>487</v>
      </c>
      <c r="BN17" s="209"/>
      <c r="BO17" s="209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7"/>
      <c r="D18" s="87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212" t="s">
        <v>360</v>
      </c>
      <c r="S18" s="212"/>
      <c r="T18" s="212"/>
      <c r="U18" s="212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195" t="s">
        <v>408</v>
      </c>
      <c r="AP18" s="2"/>
      <c r="AQ18" s="195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09" t="s">
        <v>210</v>
      </c>
      <c r="BE18" s="2"/>
      <c r="BF18" s="2"/>
      <c r="BG18" s="2"/>
      <c r="BH18" s="2"/>
      <c r="BI18" s="2"/>
      <c r="BJ18" s="2"/>
      <c r="BK18" s="2"/>
      <c r="BL18" s="2"/>
      <c r="BM18" s="2"/>
      <c r="BN18" s="188" t="s">
        <v>395</v>
      </c>
      <c r="BO18" s="188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>
      <c r="C19" s="87"/>
      <c r="D19" s="87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 t="s">
        <v>376</v>
      </c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92"/>
      <c r="AO19" s="92"/>
      <c r="AP19" s="141" t="s">
        <v>422</v>
      </c>
      <c r="AQ19" s="141"/>
      <c r="AR19" s="92"/>
      <c r="AS19" s="9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20" t="s">
        <v>262</v>
      </c>
      <c r="BE19" s="2"/>
      <c r="BF19" s="2"/>
      <c r="BG19" s="2"/>
      <c r="BH19" s="2"/>
      <c r="BI19" s="2"/>
      <c r="BJ19" s="2"/>
      <c r="BK19" s="2"/>
      <c r="BL19" s="2"/>
      <c r="BM19" s="92"/>
      <c r="BN19" s="92"/>
      <c r="BO19" s="212" t="s">
        <v>394</v>
      </c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>
      <c r="C20" s="87"/>
      <c r="D20" s="87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4"/>
      <c r="T20" s="309" t="s">
        <v>377</v>
      </c>
      <c r="U20" s="212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92"/>
      <c r="AN20" s="92"/>
      <c r="AO20" s="92"/>
      <c r="AP20" s="2"/>
      <c r="AQ20" s="141" t="s">
        <v>418</v>
      </c>
      <c r="AR20" s="141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221" t="s">
        <v>263</v>
      </c>
      <c r="BE20" s="2"/>
      <c r="BF20" s="2"/>
      <c r="BG20" s="2"/>
      <c r="BH20" s="2"/>
      <c r="BI20" s="2"/>
      <c r="BJ20" s="2"/>
      <c r="BK20" s="2"/>
      <c r="BL20" s="92"/>
      <c r="BM20" s="92"/>
      <c r="BN20" s="92"/>
      <c r="BO20" s="92"/>
      <c r="BP20" s="188" t="s">
        <v>437</v>
      </c>
      <c r="BQ20" s="92"/>
      <c r="BR20" s="92"/>
      <c r="BS20" s="92"/>
      <c r="BT20" s="92"/>
      <c r="BU20" s="92"/>
      <c r="BV20" s="92"/>
      <c r="BW20" s="92"/>
      <c r="BX20" s="92"/>
      <c r="BY20" s="3"/>
    </row>
    <row r="21" spans="3:77">
      <c r="C21" s="87"/>
      <c r="D21" s="87"/>
      <c r="E21" s="92"/>
      <c r="F21" s="92"/>
      <c r="G21" s="92"/>
      <c r="H21" s="92"/>
      <c r="I21" s="92"/>
      <c r="J21" s="92"/>
      <c r="K21" s="92"/>
      <c r="L21" s="92"/>
      <c r="M21" s="92"/>
      <c r="N21" s="4"/>
      <c r="O21" s="4"/>
      <c r="P21" s="4"/>
      <c r="Q21" s="4"/>
      <c r="R21" s="4"/>
      <c r="S21" s="4"/>
      <c r="T21" s="4"/>
      <c r="U21" s="188" t="s">
        <v>404</v>
      </c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92"/>
      <c r="AJ21" s="92"/>
      <c r="AK21" s="92"/>
      <c r="AL21" s="92"/>
      <c r="AM21" s="92"/>
      <c r="AN21" s="92"/>
      <c r="AO21" s="92"/>
      <c r="AP21" s="2"/>
      <c r="AQ21" s="2"/>
      <c r="AR21" s="195" t="s">
        <v>419</v>
      </c>
      <c r="AS21" s="2"/>
      <c r="AT21" s="2"/>
      <c r="AU21" s="2"/>
      <c r="AV21" s="92"/>
      <c r="AW21" s="92"/>
      <c r="AX21" s="92"/>
      <c r="AY21" s="92"/>
      <c r="AZ21" s="92"/>
      <c r="BA21" s="92"/>
      <c r="BB21" s="92"/>
      <c r="BC21" s="92"/>
      <c r="BD21" s="220" t="s">
        <v>264</v>
      </c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3"/>
      <c r="BY21" s="3"/>
    </row>
    <row r="22" spans="3:77">
      <c r="C22" s="87"/>
      <c r="D22" s="87"/>
      <c r="J22" s="92"/>
      <c r="K22" s="92"/>
      <c r="L22" s="92"/>
      <c r="M22" s="92"/>
      <c r="N22" s="92"/>
      <c r="O22" s="92"/>
      <c r="P22" s="92"/>
      <c r="Q22" s="92"/>
      <c r="R22" s="4"/>
      <c r="S22" s="4"/>
      <c r="T22" s="4"/>
      <c r="U22" s="4"/>
      <c r="V22" s="212" t="s">
        <v>411</v>
      </c>
      <c r="W22" s="4"/>
      <c r="X22" s="4"/>
      <c r="Y22" s="4"/>
      <c r="Z22" s="4"/>
      <c r="AA22" s="4"/>
      <c r="AB22" s="4"/>
      <c r="AC22" s="4"/>
      <c r="AD22" s="4"/>
      <c r="AE22" s="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3"/>
      <c r="BY22" s="3"/>
    </row>
    <row r="23" spans="3:77">
      <c r="C23" s="87"/>
      <c r="D23" s="87"/>
      <c r="L23" s="92"/>
      <c r="M23" s="92"/>
      <c r="N23" s="92"/>
      <c r="O23" s="92"/>
      <c r="P23" s="92"/>
      <c r="Q23" s="92"/>
      <c r="R23" s="4"/>
      <c r="S23" s="4"/>
      <c r="T23" s="4"/>
      <c r="U23" s="4"/>
      <c r="V23" s="4"/>
      <c r="W23" s="212" t="s">
        <v>361</v>
      </c>
      <c r="X23" s="4"/>
      <c r="Y23" s="4"/>
      <c r="Z23" s="4"/>
      <c r="AA23" s="4"/>
      <c r="AB23" s="4"/>
      <c r="AC23" s="4"/>
      <c r="AD23" s="4"/>
      <c r="AE23" s="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3"/>
      <c r="BY23" s="3"/>
    </row>
    <row r="24" spans="3:77">
      <c r="C24" s="87"/>
      <c r="D24" s="87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4"/>
      <c r="W24" s="4"/>
      <c r="X24" s="4" t="s">
        <v>362</v>
      </c>
      <c r="Y24" s="4"/>
      <c r="Z24" s="4"/>
      <c r="AA24" s="4"/>
      <c r="AB24" s="4"/>
      <c r="AC24" s="4"/>
      <c r="AD24" s="4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3"/>
      <c r="BY24" s="3"/>
    </row>
    <row r="25" spans="3:77">
      <c r="C25" s="87"/>
      <c r="D25" s="87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4"/>
      <c r="W25" s="4"/>
      <c r="X25" s="4"/>
      <c r="Y25" s="210" t="s">
        <v>363</v>
      </c>
      <c r="Z25" s="4"/>
      <c r="AA25" s="4"/>
      <c r="AB25" s="4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3"/>
      <c r="BY25" s="3"/>
    </row>
    <row r="26" spans="3:77"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4"/>
      <c r="W26" s="4"/>
      <c r="X26" s="4"/>
      <c r="Y26" s="4"/>
      <c r="Z26" s="212" t="s">
        <v>481</v>
      </c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  <c r="BR26" s="92"/>
      <c r="BS26" s="92"/>
      <c r="BT26" s="92"/>
      <c r="BU26" s="92"/>
      <c r="BV26" s="92"/>
      <c r="BW26" s="92"/>
    </row>
    <row r="27" spans="3:77">
      <c r="K27" s="3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188" t="s">
        <v>425</v>
      </c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</row>
    <row r="28" spans="3:77">
      <c r="K28" s="3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212" t="s">
        <v>364</v>
      </c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</row>
    <row r="29" spans="3:77">
      <c r="K29" s="3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92"/>
      <c r="BT29" s="92"/>
      <c r="BU29" s="92"/>
      <c r="BV29" s="92"/>
      <c r="BW29" s="92"/>
    </row>
    <row r="30" spans="3:77"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</row>
  </sheetData>
  <mergeCells count="13">
    <mergeCell ref="BX1:BZ1"/>
    <mergeCell ref="A8:B8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I30" sqref="I30"/>
    </sheetView>
  </sheetViews>
  <sheetFormatPr defaultRowHeight="11.25"/>
  <cols>
    <col min="1" max="1" width="8.140625" style="8" bestFit="1" customWidth="1"/>
    <col min="2" max="2" width="9.28515625" style="166" customWidth="1"/>
    <col min="3" max="3" width="37.42578125" style="96" bestFit="1" customWidth="1"/>
    <col min="4" max="4" width="16.710937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11.5703125" style="2" bestFit="1" customWidth="1"/>
    <col min="13" max="13" width="14" style="2" customWidth="1"/>
    <col min="14" max="14" width="10.85546875" style="2" bestFit="1" customWidth="1"/>
    <col min="15" max="16" width="10.85546875" style="2" customWidth="1"/>
    <col min="17" max="17" width="10.7109375" style="2" bestFit="1" customWidth="1"/>
    <col min="18" max="18" width="7.7109375" style="89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4" t="s">
        <v>1</v>
      </c>
      <c r="B1" s="626" t="s">
        <v>2</v>
      </c>
      <c r="C1" s="628" t="s">
        <v>0</v>
      </c>
      <c r="D1" s="630" t="s">
        <v>7</v>
      </c>
      <c r="E1" s="619" t="s">
        <v>6</v>
      </c>
      <c r="F1" s="620"/>
      <c r="G1" s="621" t="s">
        <v>5</v>
      </c>
      <c r="H1" s="622"/>
      <c r="I1" s="619" t="s">
        <v>65</v>
      </c>
      <c r="J1" s="620"/>
      <c r="K1" s="617" t="s">
        <v>9</v>
      </c>
      <c r="L1" s="615" t="s">
        <v>488</v>
      </c>
      <c r="M1" s="473" t="s">
        <v>84</v>
      </c>
      <c r="N1" s="474"/>
      <c r="O1" s="474"/>
      <c r="P1" s="474"/>
      <c r="Q1" s="614"/>
      <c r="R1" s="610" t="s">
        <v>86</v>
      </c>
      <c r="S1" s="610"/>
      <c r="T1" s="610"/>
      <c r="U1" s="610"/>
      <c r="V1" s="610"/>
      <c r="W1" s="610"/>
      <c r="X1" s="610"/>
    </row>
    <row r="2" spans="1:28" ht="15.75" customHeight="1" thickBot="1">
      <c r="A2" s="625"/>
      <c r="B2" s="627"/>
      <c r="C2" s="629"/>
      <c r="D2" s="532"/>
      <c r="E2" s="67"/>
      <c r="F2" s="39" t="s">
        <v>9</v>
      </c>
      <c r="G2" s="67"/>
      <c r="H2" s="68" t="s">
        <v>9</v>
      </c>
      <c r="I2" s="67"/>
      <c r="J2" s="39" t="s">
        <v>9</v>
      </c>
      <c r="K2" s="618"/>
      <c r="L2" s="616"/>
      <c r="M2" s="223" t="s">
        <v>143</v>
      </c>
      <c r="N2" s="223" t="s">
        <v>62</v>
      </c>
      <c r="O2" s="223" t="s">
        <v>59</v>
      </c>
      <c r="P2" s="223" t="s">
        <v>142</v>
      </c>
      <c r="Q2" s="224" t="s">
        <v>301</v>
      </c>
      <c r="R2" s="611" t="s">
        <v>373</v>
      </c>
      <c r="S2" s="612"/>
      <c r="T2" s="612"/>
      <c r="U2" s="612"/>
      <c r="V2" s="612"/>
      <c r="W2" s="613"/>
      <c r="X2" s="225" t="s">
        <v>47</v>
      </c>
    </row>
    <row r="3" spans="1:28" s="5" customFormat="1">
      <c r="A3" s="454" t="str">
        <f>'1-συμβολαια'!A3</f>
        <v>4ο</v>
      </c>
      <c r="B3" s="366">
        <f>'1-συμβολαια'!B3</f>
        <v>43537</v>
      </c>
      <c r="C3" s="349" t="str">
        <f>'1-συμβολαια'!C3</f>
        <v>δωρεάς αιτία θανάτου επικαρπίας 1045 ΠΑΡΑΙΤΗΣΗ</v>
      </c>
      <c r="D3" s="354">
        <f>'1-συμβολαια'!D3</f>
        <v>0</v>
      </c>
      <c r="E3" s="268"/>
      <c r="F3" s="268"/>
      <c r="G3" s="268"/>
      <c r="H3" s="268"/>
      <c r="I3" s="268"/>
      <c r="J3" s="268"/>
      <c r="K3" s="318">
        <f>'1-συμβολαια'!N3</f>
        <v>45</v>
      </c>
      <c r="L3" s="318">
        <f>'10-φπα'!D3</f>
        <v>10.8</v>
      </c>
      <c r="M3" s="318">
        <f>'1-συμβολαια'!O3</f>
        <v>47</v>
      </c>
      <c r="N3" s="318">
        <f>'10-φπα'!E3</f>
        <v>11.279999999999998</v>
      </c>
      <c r="O3" s="318">
        <f>'11-χαρτόσ'!G3+'13-ντιΜιΧο'!BY3</f>
        <v>18</v>
      </c>
      <c r="P3" s="318">
        <f>'13-ντιΜιΧο'!BX3+'13-ντιΜιΧο'!BY3</f>
        <v>773.1</v>
      </c>
      <c r="Q3" s="318">
        <f>'13-ντιΜιΧο'!BZ3</f>
        <v>182.66399999999999</v>
      </c>
      <c r="R3" s="279"/>
      <c r="S3" s="274"/>
      <c r="T3" s="274"/>
      <c r="U3" s="274"/>
      <c r="V3" s="274"/>
      <c r="W3" s="274"/>
      <c r="X3" s="269"/>
    </row>
    <row r="4" spans="1:28" s="5" customFormat="1">
      <c r="A4" s="454">
        <f>'1-συμβολαια'!A4</f>
        <v>0</v>
      </c>
      <c r="B4" s="366"/>
      <c r="C4" s="349" t="str">
        <f>'1-συμβολαια'!C4</f>
        <v>δωρεάς 1045 ΕΠΙΚΑΡΠΙΑ [= 32.004€ σεΟρους 2000</v>
      </c>
      <c r="D4" s="354">
        <f>'1-συμβολαια'!D4</f>
        <v>44444</v>
      </c>
      <c r="E4" s="268"/>
      <c r="F4" s="268"/>
      <c r="G4" s="268"/>
      <c r="H4" s="268"/>
      <c r="I4" s="268"/>
      <c r="J4" s="268"/>
      <c r="K4" s="318">
        <f>'1-συμβολαια'!N4</f>
        <v>0</v>
      </c>
      <c r="L4" s="318">
        <f>'10-φπα'!D4</f>
        <v>0</v>
      </c>
      <c r="M4" s="318">
        <f>'1-συμβολαια'!O4</f>
        <v>489.55200000000002</v>
      </c>
      <c r="N4" s="318">
        <f>'10-φπα'!E4</f>
        <v>117.49248</v>
      </c>
      <c r="O4" s="318">
        <f>'11-χαρτόσ'!G4+'13-ντιΜιΧο'!BY4</f>
        <v>7</v>
      </c>
      <c r="P4" s="318">
        <f>'13-ντιΜιΧο'!BX4+'13-ντιΜιΧο'!BY4</f>
        <v>1157.0999999999999</v>
      </c>
      <c r="Q4" s="318">
        <f>'13-ντιΜιΧο'!BZ4</f>
        <v>276.14399999999995</v>
      </c>
      <c r="R4" s="279"/>
      <c r="S4" s="270"/>
      <c r="T4" s="270"/>
      <c r="U4" s="270"/>
      <c r="V4" s="270"/>
      <c r="W4" s="270"/>
      <c r="X4" s="273"/>
    </row>
    <row r="5" spans="1:28" s="19" customFormat="1">
      <c r="A5" s="28"/>
      <c r="B5" s="365"/>
      <c r="C5" s="174"/>
      <c r="D5" s="258"/>
      <c r="E5" s="16"/>
      <c r="F5" s="16"/>
      <c r="G5" s="16"/>
      <c r="H5" s="16"/>
      <c r="I5" s="16"/>
      <c r="J5" s="16"/>
      <c r="K5" s="17"/>
      <c r="L5" s="17"/>
      <c r="M5" s="17"/>
      <c r="N5" s="17"/>
      <c r="O5" s="17"/>
      <c r="P5" s="17"/>
      <c r="Q5" s="17"/>
      <c r="R5" s="427"/>
      <c r="S5" s="240"/>
      <c r="T5" s="240"/>
      <c r="U5" s="240"/>
      <c r="V5" s="240"/>
      <c r="W5" s="240"/>
      <c r="X5" s="13"/>
    </row>
    <row r="6" spans="1:28" s="5" customFormat="1">
      <c r="A6" s="454" t="str">
        <f>'1-συμβολαια'!A6</f>
        <v>5ο</v>
      </c>
      <c r="B6" s="366">
        <f>'1-συμβολαια'!B6</f>
        <v>43568</v>
      </c>
      <c r="C6" s="349" t="str">
        <f>'1-συμβολαια'!C6</f>
        <v>δωρεάς αιτία θανάτου επικαρπίας 1044 ΠΑΡΑΙΤΗΣΗ</v>
      </c>
      <c r="D6" s="354">
        <f>'1-συμβολαια'!D6</f>
        <v>0</v>
      </c>
      <c r="E6" s="268"/>
      <c r="F6" s="268"/>
      <c r="G6" s="268"/>
      <c r="H6" s="268"/>
      <c r="I6" s="268"/>
      <c r="J6" s="268"/>
      <c r="K6" s="318">
        <f>'1-συμβολαια'!N6</f>
        <v>30</v>
      </c>
      <c r="L6" s="318">
        <f>'10-φπα'!D6</f>
        <v>7.2</v>
      </c>
      <c r="M6" s="318">
        <f>'1-συμβολαια'!O6</f>
        <v>62</v>
      </c>
      <c r="N6" s="318">
        <f>'10-φπα'!E6</f>
        <v>14.879999999999999</v>
      </c>
      <c r="O6" s="318">
        <f>'11-χαρτόσ'!G6+'13-ντιΜιΧο'!BY6</f>
        <v>18</v>
      </c>
      <c r="P6" s="318">
        <f>'13-ντιΜιΧο'!BX6+'13-ντιΜιΧο'!BY6</f>
        <v>773.1</v>
      </c>
      <c r="Q6" s="318">
        <f>'13-ντιΜιΧο'!BZ6</f>
        <v>182.66399999999999</v>
      </c>
      <c r="R6" s="279"/>
      <c r="S6" s="270"/>
      <c r="T6" s="270"/>
      <c r="U6" s="270"/>
      <c r="V6" s="270"/>
      <c r="W6" s="270"/>
      <c r="X6" s="273"/>
    </row>
    <row r="7" spans="1:28" s="5" customFormat="1">
      <c r="A7" s="454">
        <f>'1-συμβολαια'!A7</f>
        <v>0</v>
      </c>
      <c r="B7" s="366"/>
      <c r="C7" s="349" t="str">
        <f>'1-συμβολαια'!C7</f>
        <v>δωρεάς 1044 ΕΠΙΚΑΡΠΙΑ [= 18.870€ σεΟρους 2000</v>
      </c>
      <c r="D7" s="354">
        <f>'1-συμβολαια'!D7</f>
        <v>26666</v>
      </c>
      <c r="E7" s="268"/>
      <c r="F7" s="268"/>
      <c r="G7" s="268"/>
      <c r="H7" s="268"/>
      <c r="I7" s="268"/>
      <c r="J7" s="268"/>
      <c r="K7" s="318">
        <f>'1-συμβολαια'!N7</f>
        <v>0</v>
      </c>
      <c r="L7" s="318">
        <f>'10-φπα'!D7</f>
        <v>0</v>
      </c>
      <c r="M7" s="318">
        <f>'1-συμβολαια'!O7</f>
        <v>347.32799999999997</v>
      </c>
      <c r="N7" s="318">
        <f>'10-φπα'!E7</f>
        <v>83.358719999999991</v>
      </c>
      <c r="O7" s="318">
        <f>'11-χαρτόσ'!G7+'13-ντιΜιΧο'!BY7</f>
        <v>7</v>
      </c>
      <c r="P7" s="318">
        <f>'13-ντιΜιΧο'!BX7+'13-ντιΜιΧο'!BY7</f>
        <v>1157.0999999999999</v>
      </c>
      <c r="Q7" s="318">
        <f>'13-ντιΜιΧο'!BZ7</f>
        <v>276.14399999999995</v>
      </c>
      <c r="R7" s="279"/>
      <c r="S7" s="270"/>
      <c r="T7" s="270"/>
      <c r="U7" s="270"/>
      <c r="V7" s="270"/>
      <c r="W7" s="270"/>
      <c r="X7" s="273"/>
    </row>
    <row r="8" spans="1:28">
      <c r="A8" s="623" t="s">
        <v>56</v>
      </c>
      <c r="B8" s="623"/>
      <c r="C8" s="623"/>
      <c r="D8" s="623"/>
      <c r="E8" s="257">
        <f t="shared" ref="E8:X8" si="0">SUM(E3:E7)</f>
        <v>0</v>
      </c>
      <c r="F8" s="257">
        <f t="shared" si="0"/>
        <v>0</v>
      </c>
      <c r="G8" s="257">
        <f t="shared" si="0"/>
        <v>0</v>
      </c>
      <c r="H8" s="257">
        <f t="shared" si="0"/>
        <v>0</v>
      </c>
      <c r="I8" s="257">
        <f t="shared" si="0"/>
        <v>0</v>
      </c>
      <c r="J8" s="257">
        <f t="shared" si="0"/>
        <v>0</v>
      </c>
      <c r="K8" s="11">
        <f t="shared" si="0"/>
        <v>75</v>
      </c>
      <c r="L8" s="355">
        <f t="shared" si="0"/>
        <v>18</v>
      </c>
      <c r="M8" s="11">
        <f t="shared" si="0"/>
        <v>945.88</v>
      </c>
      <c r="N8" s="355">
        <f t="shared" si="0"/>
        <v>227.01119999999997</v>
      </c>
      <c r="O8" s="11">
        <f t="shared" si="0"/>
        <v>50</v>
      </c>
      <c r="P8" s="11">
        <f t="shared" si="0"/>
        <v>3860.3999999999996</v>
      </c>
      <c r="Q8" s="355">
        <f t="shared" si="0"/>
        <v>917.61599999999999</v>
      </c>
      <c r="R8" s="280">
        <f t="shared" si="0"/>
        <v>0</v>
      </c>
      <c r="S8" s="280">
        <f t="shared" si="0"/>
        <v>0</v>
      </c>
      <c r="T8" s="280">
        <f t="shared" si="0"/>
        <v>0</v>
      </c>
      <c r="U8" s="280">
        <f t="shared" si="0"/>
        <v>0</v>
      </c>
      <c r="V8" s="280">
        <f t="shared" si="0"/>
        <v>0</v>
      </c>
      <c r="W8" s="280">
        <f t="shared" si="0"/>
        <v>0</v>
      </c>
      <c r="X8" s="281">
        <f t="shared" si="0"/>
        <v>0</v>
      </c>
    </row>
    <row r="10" spans="1:28">
      <c r="S10" s="89"/>
      <c r="T10" s="89"/>
      <c r="U10" s="89"/>
      <c r="V10" s="89"/>
      <c r="W10" s="89"/>
      <c r="X10" s="89"/>
      <c r="Y10" s="89"/>
      <c r="Z10" s="89"/>
      <c r="AA10" s="89"/>
      <c r="AB10" s="89"/>
    </row>
    <row r="11" spans="1:28">
      <c r="S11" s="89"/>
      <c r="T11" s="89"/>
      <c r="U11" s="89"/>
      <c r="V11" s="89"/>
      <c r="W11" s="89"/>
      <c r="X11" s="89"/>
      <c r="Y11" s="89"/>
      <c r="Z11" s="89"/>
      <c r="AA11" s="89"/>
      <c r="AB11" s="89"/>
    </row>
    <row r="12" spans="1:28" s="5" customFormat="1">
      <c r="A12" s="63"/>
      <c r="B12" s="136"/>
      <c r="C12" s="137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</row>
    <row r="13" spans="1:28">
      <c r="S13" s="89"/>
      <c r="T13" s="89"/>
      <c r="U13" s="89"/>
      <c r="V13" s="89"/>
      <c r="W13" s="89"/>
      <c r="X13" s="89"/>
      <c r="Y13" s="89"/>
      <c r="Z13" s="89"/>
      <c r="AA13" s="89"/>
      <c r="AB13" s="89"/>
    </row>
  </sheetData>
  <mergeCells count="13">
    <mergeCell ref="E1:F1"/>
    <mergeCell ref="G1:H1"/>
    <mergeCell ref="I1:J1"/>
    <mergeCell ref="A8:D8"/>
    <mergeCell ref="A1:A2"/>
    <mergeCell ref="B1:B2"/>
    <mergeCell ref="C1:C2"/>
    <mergeCell ref="D1:D2"/>
    <mergeCell ref="R1:X1"/>
    <mergeCell ref="R2:W2"/>
    <mergeCell ref="M1:Q1"/>
    <mergeCell ref="L1:L2"/>
    <mergeCell ref="K1:K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0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5" width="6.42578125" style="6" customWidth="1"/>
    <col min="6" max="6" width="5.85546875" style="6" customWidth="1"/>
    <col min="7" max="8" width="5.140625" style="6" customWidth="1"/>
    <col min="9" max="9" width="7.7109375" style="6" customWidth="1"/>
    <col min="10" max="10" width="5.140625" style="6" customWidth="1"/>
    <col min="11" max="11" width="21.42578125" style="6" customWidth="1"/>
    <col min="12" max="12" width="7.5703125" style="6" customWidth="1"/>
    <col min="13" max="13" width="30.7109375" style="6" customWidth="1"/>
    <col min="14" max="15" width="5.140625" style="6" customWidth="1"/>
    <col min="16" max="16" width="5.140625" style="3" customWidth="1"/>
    <col min="17" max="16384" width="9.140625" style="3"/>
  </cols>
  <sheetData>
    <row r="1" spans="1:21" ht="15.75">
      <c r="A1" s="633" t="s">
        <v>77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</row>
    <row r="2" spans="1:21" s="9" customFormat="1" ht="23.25" customHeight="1" thickBot="1">
      <c r="A2" s="263" t="s">
        <v>19</v>
      </c>
      <c r="B2" s="634" t="s">
        <v>29</v>
      </c>
      <c r="C2" s="635"/>
      <c r="D2" s="636"/>
      <c r="E2" s="637"/>
      <c r="F2" s="638"/>
      <c r="G2" s="639" t="s">
        <v>86</v>
      </c>
      <c r="H2" s="640"/>
      <c r="I2" s="640"/>
      <c r="J2" s="641"/>
      <c r="K2" s="264" t="s">
        <v>38</v>
      </c>
      <c r="L2" s="264" t="s">
        <v>39</v>
      </c>
      <c r="M2" s="264" t="s">
        <v>40</v>
      </c>
      <c r="N2" s="264" t="s">
        <v>41</v>
      </c>
      <c r="O2" s="264" t="s">
        <v>42</v>
      </c>
    </row>
    <row r="3" spans="1:21" s="19" customFormat="1">
      <c r="A3" s="261" t="str">
        <f>'1-συμβολαια'!A3</f>
        <v>4ο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</row>
    <row r="4" spans="1:21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</row>
    <row r="5" spans="1:21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21" s="19" customFormat="1">
      <c r="A6" s="32" t="str">
        <f>'1-συμβολαια'!A6</f>
        <v>5ο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</row>
    <row r="7" spans="1:21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</row>
    <row r="9" spans="1:21" ht="15.75" customHeight="1">
      <c r="B9" s="631" t="s">
        <v>107</v>
      </c>
      <c r="C9" s="631"/>
      <c r="D9" s="631"/>
      <c r="E9" s="631"/>
      <c r="F9" s="631"/>
      <c r="G9" s="631"/>
      <c r="H9" s="631"/>
      <c r="I9" s="631"/>
      <c r="J9" s="3"/>
      <c r="K9" s="3"/>
      <c r="L9" s="3"/>
      <c r="M9" s="3"/>
      <c r="N9" s="3"/>
      <c r="O9" s="3"/>
    </row>
    <row r="10" spans="1:21" ht="15.75" customHeight="1">
      <c r="C10" s="632" t="s">
        <v>108</v>
      </c>
      <c r="D10" s="632"/>
      <c r="E10" s="632"/>
      <c r="F10" s="632"/>
      <c r="G10" s="632"/>
      <c r="H10" s="632"/>
      <c r="I10" s="632"/>
      <c r="J10" s="3"/>
      <c r="K10" s="3"/>
      <c r="L10" s="3"/>
      <c r="M10" s="3"/>
      <c r="N10" s="3"/>
      <c r="O10" s="3"/>
    </row>
    <row r="11" spans="1:21" ht="15.75" customHeight="1">
      <c r="D11" s="631" t="s">
        <v>300</v>
      </c>
      <c r="E11" s="631"/>
      <c r="F11" s="631"/>
      <c r="G11" s="631"/>
      <c r="H11" s="631"/>
      <c r="I11" s="631"/>
      <c r="J11" s="631"/>
      <c r="K11" s="631"/>
      <c r="L11" s="631"/>
      <c r="M11" s="631"/>
      <c r="N11" s="3"/>
      <c r="O11" s="3"/>
    </row>
    <row r="12" spans="1:21" s="5" customFormat="1" ht="15.75" customHeight="1">
      <c r="A12" s="63"/>
      <c r="B12" s="259"/>
      <c r="C12" s="259"/>
      <c r="D12" s="260"/>
      <c r="E12" s="632" t="s">
        <v>371</v>
      </c>
      <c r="F12" s="632"/>
      <c r="G12" s="632"/>
      <c r="H12" s="632"/>
      <c r="I12" s="632"/>
      <c r="J12" s="632"/>
      <c r="K12" s="632"/>
      <c r="L12" s="632"/>
      <c r="M12" s="632"/>
      <c r="N12" s="632"/>
      <c r="O12" s="632"/>
    </row>
    <row r="13" spans="1:21" s="5" customFormat="1" ht="15.75" customHeight="1">
      <c r="A13" s="63"/>
      <c r="B13" s="259"/>
      <c r="C13" s="259"/>
      <c r="D13" s="260"/>
      <c r="E13" s="255"/>
      <c r="F13" s="631" t="s">
        <v>109</v>
      </c>
      <c r="G13" s="631"/>
      <c r="H13" s="631"/>
      <c r="I13" s="631"/>
      <c r="J13" s="631"/>
      <c r="K13" s="631"/>
      <c r="L13" s="631"/>
      <c r="M13" s="3"/>
      <c r="N13" s="3"/>
      <c r="O13" s="3"/>
      <c r="P13" s="3"/>
      <c r="Q13" s="3"/>
      <c r="R13" s="3"/>
      <c r="S13" s="3"/>
      <c r="T13" s="3"/>
      <c r="U13" s="3"/>
    </row>
    <row r="14" spans="1:21" s="5" customFormat="1" ht="15.75" customHeight="1">
      <c r="A14" s="63"/>
      <c r="B14" s="259"/>
      <c r="C14" s="259"/>
      <c r="D14" s="260"/>
      <c r="E14" s="255"/>
      <c r="F14" s="6"/>
      <c r="G14" s="632" t="s">
        <v>110</v>
      </c>
      <c r="H14" s="632"/>
      <c r="I14" s="632"/>
      <c r="J14" s="632"/>
      <c r="K14" s="632"/>
      <c r="L14" s="632"/>
      <c r="M14" s="632"/>
      <c r="N14" s="632"/>
      <c r="O14" s="632"/>
      <c r="P14" s="632"/>
      <c r="Q14" s="3"/>
      <c r="R14" s="3"/>
      <c r="S14" s="3"/>
      <c r="T14" s="3"/>
      <c r="U14" s="3"/>
    </row>
    <row r="15" spans="1:21" s="5" customFormat="1" ht="15.75" customHeight="1">
      <c r="A15" s="63"/>
      <c r="B15" s="259"/>
      <c r="C15" s="259"/>
      <c r="D15" s="260"/>
      <c r="E15" s="255"/>
      <c r="F15" s="6"/>
      <c r="G15" s="6"/>
      <c r="H15" s="631" t="s">
        <v>111</v>
      </c>
      <c r="I15" s="631"/>
      <c r="J15" s="631"/>
      <c r="K15" s="631"/>
      <c r="L15" s="631"/>
      <c r="M15" s="631"/>
      <c r="N15" s="631"/>
      <c r="O15" s="631"/>
      <c r="P15" s="3"/>
      <c r="Q15" s="3"/>
      <c r="R15" s="3"/>
      <c r="S15" s="3"/>
      <c r="T15" s="3"/>
      <c r="U15" s="3"/>
    </row>
    <row r="16" spans="1:21" s="5" customFormat="1" ht="15.75" customHeight="1">
      <c r="A16" s="63"/>
      <c r="B16" s="259"/>
      <c r="C16" s="259"/>
      <c r="D16" s="260"/>
      <c r="E16" s="255"/>
      <c r="F16" s="6"/>
      <c r="G16" s="6"/>
      <c r="H16" s="6"/>
      <c r="I16" s="642" t="s">
        <v>130</v>
      </c>
      <c r="J16" s="642"/>
      <c r="K16" s="642"/>
      <c r="L16" s="642"/>
      <c r="M16" s="642"/>
      <c r="N16" s="642"/>
      <c r="O16" s="642"/>
      <c r="P16" s="642"/>
      <c r="Q16" s="642"/>
      <c r="R16" s="642"/>
      <c r="S16" s="642"/>
      <c r="T16" s="3"/>
      <c r="U16" s="3"/>
    </row>
    <row r="17" spans="1:21" s="5" customFormat="1" ht="15.75" customHeight="1">
      <c r="A17" s="63"/>
      <c r="B17" s="259"/>
      <c r="C17" s="259"/>
      <c r="D17" s="260"/>
      <c r="E17" s="255"/>
      <c r="F17" s="6"/>
      <c r="G17" s="6"/>
      <c r="H17" s="6"/>
      <c r="I17" s="6"/>
      <c r="J17" s="631" t="s">
        <v>112</v>
      </c>
      <c r="K17" s="631"/>
      <c r="L17" s="631"/>
      <c r="M17" s="631"/>
      <c r="N17" s="631"/>
      <c r="O17" s="631"/>
      <c r="P17" s="631"/>
      <c r="Q17" s="631"/>
      <c r="R17" s="3"/>
      <c r="S17" s="3"/>
      <c r="T17" s="3"/>
      <c r="U17" s="3"/>
    </row>
    <row r="18" spans="1:21" s="5" customFormat="1" ht="15.75" customHeight="1">
      <c r="A18" s="63"/>
      <c r="B18" s="259"/>
      <c r="C18" s="259"/>
      <c r="D18" s="260"/>
      <c r="E18" s="255"/>
      <c r="F18" s="6"/>
      <c r="G18" s="6"/>
      <c r="H18" s="6"/>
      <c r="I18" s="6"/>
      <c r="J18" s="3"/>
      <c r="K18" s="632" t="s">
        <v>113</v>
      </c>
      <c r="L18" s="632"/>
      <c r="M18" s="632"/>
      <c r="N18" s="632"/>
      <c r="O18" s="632"/>
      <c r="P18" s="632"/>
      <c r="Q18" s="632"/>
      <c r="R18" s="632"/>
      <c r="S18" s="3"/>
      <c r="T18" s="3"/>
      <c r="U18" s="3"/>
    </row>
    <row r="19" spans="1:21" s="5" customFormat="1" ht="15.75" customHeight="1">
      <c r="A19" s="63"/>
      <c r="B19" s="259"/>
      <c r="C19" s="259"/>
      <c r="D19" s="260"/>
      <c r="E19" s="255"/>
      <c r="F19" s="6"/>
      <c r="G19" s="6"/>
      <c r="H19" s="6"/>
      <c r="I19" s="6"/>
      <c r="J19" s="3"/>
      <c r="K19" s="3"/>
      <c r="L19" s="631" t="s">
        <v>114</v>
      </c>
      <c r="M19" s="631"/>
      <c r="N19" s="631"/>
      <c r="O19" s="631"/>
      <c r="P19" s="631"/>
      <c r="Q19" s="631"/>
      <c r="R19" s="631"/>
      <c r="S19" s="631"/>
      <c r="T19" s="631"/>
      <c r="U19" s="631"/>
    </row>
    <row r="20" spans="1:21" s="5" customFormat="1" ht="15.75" customHeight="1">
      <c r="A20" s="63"/>
      <c r="B20" s="259"/>
      <c r="C20" s="259"/>
      <c r="D20" s="260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</row>
  </sheetData>
  <mergeCells count="15">
    <mergeCell ref="H15:O15"/>
    <mergeCell ref="I16:S16"/>
    <mergeCell ref="J17:Q17"/>
    <mergeCell ref="K18:R18"/>
    <mergeCell ref="L19:U19"/>
    <mergeCell ref="A1:O1"/>
    <mergeCell ref="B2:D2"/>
    <mergeCell ref="E2:F2"/>
    <mergeCell ref="G2:J2"/>
    <mergeCell ref="B9:I9"/>
    <mergeCell ref="F13:L13"/>
    <mergeCell ref="G14:P14"/>
    <mergeCell ref="C10:I10"/>
    <mergeCell ref="D11:M11"/>
    <mergeCell ref="E12:O1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42578125" style="8" bestFit="1" customWidth="1"/>
    <col min="2" max="7" width="5.7109375" style="87" bestFit="1" customWidth="1"/>
    <col min="8" max="8" width="46.140625" style="87" customWidth="1"/>
    <col min="9" max="9" width="6.5703125" style="87" customWidth="1"/>
    <col min="10" max="10" width="52.85546875" style="87" customWidth="1"/>
    <col min="11" max="15" width="5.7109375" style="87" bestFit="1" customWidth="1"/>
    <col min="16" max="20" width="5.28515625" style="87" bestFit="1" customWidth="1"/>
    <col min="21" max="16384" width="9.140625" style="3"/>
  </cols>
  <sheetData>
    <row r="1" spans="1:20" ht="15.75">
      <c r="A1" s="633" t="s">
        <v>77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3"/>
      <c r="S1" s="633"/>
      <c r="T1" s="633"/>
    </row>
    <row r="2" spans="1:20" s="9" customFormat="1" ht="23.25" customHeight="1" thickBot="1">
      <c r="A2" s="263" t="s">
        <v>19</v>
      </c>
      <c r="B2" s="634" t="s">
        <v>29</v>
      </c>
      <c r="C2" s="635"/>
      <c r="D2" s="636"/>
      <c r="E2" s="643" t="s">
        <v>86</v>
      </c>
      <c r="F2" s="637"/>
      <c r="G2" s="638"/>
      <c r="H2" s="644" t="s">
        <v>86</v>
      </c>
      <c r="I2" s="645"/>
      <c r="J2" s="646"/>
      <c r="K2" s="639" t="s">
        <v>86</v>
      </c>
      <c r="L2" s="640"/>
      <c r="M2" s="641"/>
      <c r="N2" s="264" t="s">
        <v>36</v>
      </c>
      <c r="O2" s="264" t="s">
        <v>37</v>
      </c>
      <c r="P2" s="264" t="s">
        <v>38</v>
      </c>
      <c r="Q2" s="264" t="s">
        <v>39</v>
      </c>
      <c r="R2" s="264" t="s">
        <v>40</v>
      </c>
      <c r="S2" s="264" t="s">
        <v>41</v>
      </c>
      <c r="T2" s="264" t="s">
        <v>42</v>
      </c>
    </row>
    <row r="3" spans="1:20" s="19" customFormat="1">
      <c r="A3" s="261" t="str">
        <f>'1-συμβολαια'!A3</f>
        <v>4ο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</row>
    <row r="4" spans="1:20" s="19" customFormat="1">
      <c r="A4" s="32">
        <f>'1-συμβολαια'!A4</f>
        <v>0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s="19" customFormat="1">
      <c r="A5" s="32">
        <f>'1-συμβολαια'!A5</f>
        <v>0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s="19" customFormat="1">
      <c r="A6" s="32" t="str">
        <f>'1-συμβολαια'!A6</f>
        <v>5ο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s="19" customFormat="1">
      <c r="A7" s="32">
        <f>'1-συμβολαια'!A7</f>
        <v>0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9" spans="1:20" ht="15.75">
      <c r="B9" s="631" t="s">
        <v>115</v>
      </c>
      <c r="C9" s="631"/>
      <c r="D9" s="631"/>
      <c r="E9" s="631"/>
      <c r="F9" s="631"/>
      <c r="G9" s="631"/>
      <c r="H9" s="631"/>
      <c r="I9" s="145"/>
      <c r="J9" s="6"/>
      <c r="K9" s="6"/>
      <c r="L9" s="3"/>
      <c r="M9" s="3"/>
      <c r="N9" s="3"/>
      <c r="O9" s="3"/>
    </row>
    <row r="10" spans="1:20" ht="15.75">
      <c r="B10" s="6"/>
      <c r="C10" s="632" t="s">
        <v>116</v>
      </c>
      <c r="D10" s="632"/>
      <c r="E10" s="632"/>
      <c r="F10" s="632"/>
      <c r="G10" s="632"/>
      <c r="H10" s="632"/>
      <c r="I10" s="632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631" t="s">
        <v>117</v>
      </c>
      <c r="E11" s="631"/>
      <c r="F11" s="631"/>
      <c r="G11" s="631"/>
      <c r="H11" s="631"/>
      <c r="I11" s="631"/>
      <c r="J11" s="631"/>
      <c r="K11" s="631"/>
      <c r="L11" s="3"/>
      <c r="M11" s="3"/>
      <c r="N11" s="3"/>
      <c r="O11" s="3"/>
    </row>
    <row r="12" spans="1:20" ht="15.75" customHeight="1">
      <c r="B12" s="6"/>
      <c r="C12" s="6"/>
      <c r="D12" s="6"/>
      <c r="E12" s="647" t="s">
        <v>122</v>
      </c>
      <c r="F12" s="647"/>
      <c r="G12" s="647"/>
      <c r="H12" s="647"/>
      <c r="I12" s="647"/>
      <c r="J12" s="647"/>
      <c r="K12" s="647"/>
      <c r="L12" s="647"/>
      <c r="M12" s="3"/>
      <c r="N12" s="3"/>
      <c r="O12" s="3"/>
    </row>
    <row r="13" spans="1:20" ht="15.75" customHeight="1">
      <c r="B13" s="6"/>
      <c r="C13" s="6"/>
      <c r="D13" s="6"/>
      <c r="E13" s="6"/>
      <c r="F13" s="631" t="s">
        <v>118</v>
      </c>
      <c r="G13" s="631"/>
      <c r="H13" s="631"/>
      <c r="I13" s="631"/>
      <c r="J13" s="631"/>
      <c r="K13" s="631"/>
      <c r="L13" s="631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632" t="s">
        <v>119</v>
      </c>
      <c r="H14" s="632"/>
      <c r="I14" s="632"/>
      <c r="J14" s="632"/>
      <c r="K14" s="632"/>
      <c r="L14" s="632"/>
      <c r="M14" s="632"/>
      <c r="N14" s="3"/>
      <c r="O14" s="3"/>
    </row>
    <row r="15" spans="1:20" ht="15.75">
      <c r="B15" s="6"/>
      <c r="C15" s="6"/>
      <c r="D15" s="6"/>
      <c r="E15" s="6"/>
      <c r="F15" s="6"/>
      <c r="G15" s="6"/>
      <c r="H15" s="631" t="s">
        <v>120</v>
      </c>
      <c r="I15" s="631"/>
      <c r="J15" s="631"/>
      <c r="K15" s="631"/>
      <c r="L15" s="631"/>
      <c r="M15" s="631"/>
      <c r="N15" s="631"/>
      <c r="O15" s="3"/>
    </row>
    <row r="16" spans="1:20" ht="15.75">
      <c r="B16" s="6"/>
      <c r="C16" s="6"/>
      <c r="D16" s="6"/>
      <c r="E16" s="6"/>
      <c r="F16" s="6"/>
      <c r="G16" s="6"/>
      <c r="H16" s="6"/>
      <c r="I16" s="632" t="s">
        <v>121</v>
      </c>
      <c r="J16" s="632"/>
      <c r="K16" s="632"/>
      <c r="L16" s="632"/>
      <c r="M16" s="632"/>
      <c r="N16" s="632"/>
      <c r="O16" s="632"/>
    </row>
  </sheetData>
  <mergeCells count="13">
    <mergeCell ref="G14:M14"/>
    <mergeCell ref="H15:N15"/>
    <mergeCell ref="I16:O16"/>
    <mergeCell ref="B9:H9"/>
    <mergeCell ref="C10:I10"/>
    <mergeCell ref="D11:K11"/>
    <mergeCell ref="E12:L12"/>
    <mergeCell ref="F13:L1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8554687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2" customWidth="1"/>
    <col min="23" max="23" width="5.5703125" style="87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9" customFormat="1" ht="15.75" customHeight="1">
      <c r="A1" s="523" t="s">
        <v>67</v>
      </c>
      <c r="B1" s="523"/>
      <c r="C1" s="649" t="s">
        <v>68</v>
      </c>
      <c r="D1" s="649"/>
      <c r="E1" s="523" t="s">
        <v>0</v>
      </c>
      <c r="F1" s="523"/>
      <c r="G1" s="650" t="s">
        <v>10</v>
      </c>
      <c r="H1" s="650"/>
      <c r="I1" s="650"/>
      <c r="J1" s="523" t="s">
        <v>8</v>
      </c>
      <c r="K1" s="523"/>
      <c r="L1" s="651" t="s">
        <v>372</v>
      </c>
      <c r="M1" s="652"/>
      <c r="N1" s="652"/>
      <c r="O1" s="653"/>
      <c r="P1" s="648" t="s">
        <v>66</v>
      </c>
      <c r="Q1" s="648"/>
      <c r="R1" s="650" t="s">
        <v>55</v>
      </c>
      <c r="S1" s="650"/>
      <c r="T1" s="656" t="s">
        <v>46</v>
      </c>
      <c r="U1" s="654" t="s">
        <v>86</v>
      </c>
      <c r="V1" s="654"/>
      <c r="W1" s="654"/>
      <c r="X1" s="654"/>
      <c r="Y1" s="654"/>
      <c r="Z1" s="654"/>
      <c r="AA1" s="654"/>
      <c r="AB1" s="654"/>
      <c r="AC1" s="654"/>
    </row>
    <row r="2" spans="1:35" s="12" customFormat="1" ht="15.75" customHeight="1" thickBot="1">
      <c r="A2" s="100"/>
      <c r="B2" s="56"/>
      <c r="C2" s="90"/>
      <c r="D2" s="59" t="s">
        <v>69</v>
      </c>
      <c r="E2" s="101"/>
      <c r="F2" s="57" t="s">
        <v>69</v>
      </c>
      <c r="G2" s="53" t="s">
        <v>11</v>
      </c>
      <c r="H2" s="51" t="s">
        <v>12</v>
      </c>
      <c r="I2" s="52" t="s">
        <v>29</v>
      </c>
      <c r="J2" s="78" t="s">
        <v>23</v>
      </c>
      <c r="K2" s="58" t="s">
        <v>69</v>
      </c>
      <c r="L2" s="78" t="s">
        <v>331</v>
      </c>
      <c r="M2" s="78" t="s">
        <v>332</v>
      </c>
      <c r="N2" s="78" t="s">
        <v>333</v>
      </c>
      <c r="O2" s="256" t="s">
        <v>29</v>
      </c>
      <c r="P2" s="65" t="s">
        <v>23</v>
      </c>
      <c r="Q2" s="58" t="s">
        <v>69</v>
      </c>
      <c r="R2" s="78" t="s">
        <v>23</v>
      </c>
      <c r="S2" s="38" t="s">
        <v>69</v>
      </c>
      <c r="T2" s="657"/>
      <c r="U2" s="655"/>
      <c r="V2" s="655"/>
      <c r="W2" s="655"/>
      <c r="X2" s="655"/>
      <c r="Y2" s="655"/>
      <c r="Z2" s="655"/>
      <c r="AA2" s="655"/>
      <c r="AB2" s="655"/>
      <c r="AC2" s="655"/>
    </row>
    <row r="3" spans="1:35" s="19" customFormat="1">
      <c r="A3" s="14" t="str">
        <f>'1-συμβολαια'!A3</f>
        <v>4ο</v>
      </c>
      <c r="B3" s="55"/>
      <c r="C3" s="85">
        <f>'1-συμβολαια'!B3</f>
        <v>43537</v>
      </c>
      <c r="D3" s="20"/>
      <c r="E3" s="97" t="str">
        <f>'1-συμβολαια'!C3</f>
        <v>δωρεάς αιτία θανάτου επικαρπίας 1045 ΠΑΡΑΙΤΗΣΗ</v>
      </c>
      <c r="F3" s="15"/>
      <c r="G3" s="16" t="str">
        <f>'4-πολλυπρ'!D3</f>
        <v>σύζυγος</v>
      </c>
      <c r="H3" s="16">
        <f>'4-πολλυπρ'!I3</f>
        <v>0</v>
      </c>
      <c r="I3" s="21"/>
      <c r="J3" s="21">
        <f>'1-συμβολαια'!D3</f>
        <v>0</v>
      </c>
      <c r="K3" s="21"/>
      <c r="L3" s="28">
        <f>'11-χαρτόσ'!D3</f>
        <v>2</v>
      </c>
      <c r="M3" s="28"/>
      <c r="N3" s="28"/>
      <c r="O3" s="22"/>
      <c r="P3" s="18" t="e">
        <f>#REF!-R3</f>
        <v>#REF!</v>
      </c>
      <c r="Q3" s="17"/>
      <c r="R3" s="23">
        <f>'5-αντίγρ'!K3</f>
        <v>20</v>
      </c>
      <c r="S3" s="24"/>
      <c r="T3" s="25"/>
      <c r="U3" s="148"/>
      <c r="V3" s="148"/>
      <c r="W3" s="149"/>
      <c r="X3" s="150"/>
      <c r="Y3" s="150"/>
      <c r="Z3" s="150"/>
      <c r="AA3" s="150"/>
      <c r="AB3" s="150"/>
      <c r="AC3" s="150"/>
    </row>
    <row r="4" spans="1:35" s="19" customFormat="1">
      <c r="A4" s="14">
        <f>'1-συμβολαια'!A4</f>
        <v>0</v>
      </c>
      <c r="B4" s="55"/>
      <c r="C4" s="85">
        <f>'1-συμβολαια'!B4</f>
        <v>0</v>
      </c>
      <c r="D4" s="20"/>
      <c r="E4" s="97" t="str">
        <f>'1-συμβολαια'!C4</f>
        <v>δωρεάς 1045 ΕΠΙΚΑΡΠΙΑ [= 32.004€ σεΟρους 2000</v>
      </c>
      <c r="F4" s="15"/>
      <c r="G4" s="16" t="str">
        <f>'4-πολλυπρ'!D4</f>
        <v>219-118</v>
      </c>
      <c r="H4" s="16" t="str">
        <f>'4-πολλυπρ'!I4</f>
        <v>219-118 = κόρη-1</v>
      </c>
      <c r="I4" s="21"/>
      <c r="J4" s="21">
        <f>'1-συμβολαια'!D4</f>
        <v>44444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'5-αντίγρ'!K4</f>
        <v>0</v>
      </c>
      <c r="S4" s="24"/>
      <c r="T4" s="25"/>
      <c r="U4" s="91"/>
      <c r="V4" s="91"/>
      <c r="W4" s="86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5"/>
      <c r="C5" s="85">
        <f>'1-συμβολαια'!B5</f>
        <v>0</v>
      </c>
      <c r="D5" s="20"/>
      <c r="E5" s="97">
        <f>'1-συμβολαια'!C5</f>
        <v>0</v>
      </c>
      <c r="F5" s="15"/>
      <c r="G5" s="16">
        <f>'4-πολλυπρ'!D5</f>
        <v>0</v>
      </c>
      <c r="H5" s="16">
        <f>'4-πολλυπρ'!I5</f>
        <v>0</v>
      </c>
      <c r="I5" s="21"/>
      <c r="J5" s="21">
        <f>'1-συμβολαια'!D5</f>
        <v>0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'5-αντίγρ'!K5</f>
        <v>0</v>
      </c>
      <c r="S5" s="24"/>
      <c r="T5" s="25"/>
      <c r="U5" s="91"/>
      <c r="V5" s="91"/>
      <c r="W5" s="86"/>
      <c r="X5" s="26"/>
      <c r="Y5" s="26"/>
      <c r="Z5" s="26"/>
      <c r="AA5" s="26"/>
      <c r="AB5" s="26"/>
      <c r="AC5" s="26"/>
    </row>
    <row r="6" spans="1:35" s="19" customFormat="1">
      <c r="A6" s="14" t="str">
        <f>'1-συμβολαια'!A6</f>
        <v>5ο</v>
      </c>
      <c r="B6" s="55"/>
      <c r="C6" s="85">
        <f>'1-συμβολαια'!B6</f>
        <v>43568</v>
      </c>
      <c r="D6" s="20"/>
      <c r="E6" s="97" t="str">
        <f>'1-συμβολαια'!C6</f>
        <v>δωρεάς αιτία θανάτου επικαρπίας 1044 ΠΑΡΑΙΤΗΣΗ</v>
      </c>
      <c r="F6" s="15"/>
      <c r="G6" s="16" t="str">
        <f>'4-πολλυπρ'!D6</f>
        <v>σύζυγος</v>
      </c>
      <c r="H6" s="16">
        <f>'4-πολλυπρ'!I6</f>
        <v>0</v>
      </c>
      <c r="I6" s="21"/>
      <c r="J6" s="21">
        <f>'1-συμβολαια'!D6</f>
        <v>0</v>
      </c>
      <c r="K6" s="21"/>
      <c r="L6" s="28">
        <f>'11-χαρτόσ'!D6</f>
        <v>2</v>
      </c>
      <c r="M6" s="28"/>
      <c r="N6" s="28"/>
      <c r="O6" s="22"/>
      <c r="P6" s="18" t="e">
        <f>#REF!-R6</f>
        <v>#REF!</v>
      </c>
      <c r="Q6" s="17"/>
      <c r="R6" s="23">
        <f>'5-αντίγρ'!K6</f>
        <v>10</v>
      </c>
      <c r="S6" s="24"/>
      <c r="T6" s="25"/>
      <c r="U6" s="91"/>
      <c r="V6" s="91"/>
      <c r="W6" s="86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5"/>
      <c r="C7" s="85">
        <f>'1-συμβολαια'!B7</f>
        <v>0</v>
      </c>
      <c r="D7" s="20"/>
      <c r="E7" s="97" t="str">
        <f>'1-συμβολαια'!C7</f>
        <v>δωρεάς 1044 ΕΠΙΚΑΡΠΙΑ [= 18.870€ σεΟρους 2000</v>
      </c>
      <c r="F7" s="15"/>
      <c r="G7" s="16" t="str">
        <f>'4-πολλυπρ'!D7</f>
        <v>219-118</v>
      </c>
      <c r="H7" s="16" t="str">
        <f>'4-πολλυπρ'!I7</f>
        <v>219-118 = κόρη-2</v>
      </c>
      <c r="I7" s="21"/>
      <c r="J7" s="21">
        <f>'1-συμβολαια'!D7</f>
        <v>26666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'5-αντίγρ'!K7</f>
        <v>0</v>
      </c>
      <c r="S7" s="24"/>
      <c r="T7" s="25"/>
      <c r="U7" s="91"/>
      <c r="V7" s="91"/>
      <c r="W7" s="86"/>
      <c r="X7" s="26"/>
      <c r="Y7" s="26"/>
      <c r="Z7" s="26"/>
      <c r="AA7" s="26"/>
      <c r="AB7" s="26"/>
      <c r="AC7" s="26"/>
    </row>
    <row r="8" spans="1:35">
      <c r="A8" s="463" t="s">
        <v>56</v>
      </c>
      <c r="B8" s="464"/>
      <c r="C8" s="464"/>
      <c r="D8" s="464"/>
      <c r="E8" s="464"/>
      <c r="F8" s="464"/>
      <c r="G8" s="464"/>
      <c r="H8" s="464"/>
      <c r="I8" s="464"/>
      <c r="J8" s="464"/>
      <c r="K8" s="50"/>
      <c r="L8" s="1">
        <f>SUM(L3:L7)</f>
        <v>4</v>
      </c>
      <c r="M8" s="1"/>
      <c r="N8" s="1"/>
      <c r="O8" s="1">
        <f>SUM(O3:O7)</f>
        <v>0</v>
      </c>
      <c r="P8" s="43" t="e">
        <f>SUM(P3:P7)</f>
        <v>#REF!</v>
      </c>
      <c r="Q8" s="1">
        <f>SUM(Q3:Q7)</f>
        <v>0</v>
      </c>
      <c r="R8" s="1">
        <f>SUM(R3:R7)</f>
        <v>30</v>
      </c>
      <c r="S8" s="1">
        <f>SUM(S3:S7)</f>
        <v>0</v>
      </c>
      <c r="T8" s="3"/>
      <c r="U8" s="87"/>
      <c r="V8" s="87"/>
    </row>
    <row r="9" spans="1:35">
      <c r="T9" s="147"/>
    </row>
    <row r="10" spans="1:35" ht="15.75" customHeight="1">
      <c r="T10" s="147"/>
      <c r="U10" s="631" t="s">
        <v>123</v>
      </c>
      <c r="V10" s="631"/>
      <c r="W10" s="631"/>
      <c r="X10" s="631"/>
      <c r="Y10" s="631"/>
      <c r="Z10" s="631"/>
      <c r="AA10" s="631"/>
      <c r="AB10" s="631"/>
      <c r="AC10" s="631"/>
      <c r="AD10" s="145"/>
      <c r="AE10" s="145"/>
      <c r="AF10" s="145"/>
      <c r="AG10" s="145"/>
      <c r="AH10" s="140"/>
      <c r="AI10" s="140"/>
    </row>
    <row r="11" spans="1:35" ht="15.75" customHeight="1">
      <c r="T11" s="147"/>
      <c r="U11" s="146"/>
      <c r="V11" s="632" t="s">
        <v>124</v>
      </c>
      <c r="W11" s="632"/>
      <c r="X11" s="632"/>
      <c r="Y11" s="632"/>
      <c r="Z11" s="632"/>
      <c r="AA11" s="632"/>
      <c r="AB11" s="632"/>
      <c r="AC11" s="632"/>
      <c r="AD11" s="632"/>
      <c r="AE11" s="140"/>
      <c r="AF11" s="140"/>
      <c r="AG11" s="140"/>
      <c r="AH11" s="140"/>
      <c r="AI11" s="140"/>
    </row>
    <row r="12" spans="1:35" ht="15.75" customHeight="1">
      <c r="T12" s="147"/>
      <c r="U12" s="146"/>
      <c r="V12" s="146"/>
      <c r="W12" s="631" t="s">
        <v>125</v>
      </c>
      <c r="X12" s="631"/>
      <c r="Y12" s="631"/>
      <c r="Z12" s="631"/>
      <c r="AA12" s="631"/>
      <c r="AB12" s="631"/>
      <c r="AC12" s="631"/>
      <c r="AD12" s="631"/>
      <c r="AE12" s="631"/>
      <c r="AF12" s="140"/>
      <c r="AG12" s="140"/>
      <c r="AH12" s="140"/>
      <c r="AI12" s="140"/>
    </row>
    <row r="13" spans="1:35" ht="15.75">
      <c r="U13" s="146"/>
      <c r="V13" s="146"/>
      <c r="W13" s="146"/>
      <c r="X13" s="632" t="s">
        <v>126</v>
      </c>
      <c r="Y13" s="632"/>
      <c r="Z13" s="632"/>
      <c r="AA13" s="632"/>
      <c r="AB13" s="632"/>
      <c r="AC13" s="632"/>
      <c r="AD13" s="632"/>
      <c r="AE13" s="632"/>
      <c r="AF13" s="632"/>
      <c r="AG13" s="140"/>
      <c r="AH13" s="140"/>
      <c r="AI13" s="140"/>
    </row>
    <row r="14" spans="1:35" ht="15.75">
      <c r="U14" s="146"/>
      <c r="V14" s="146"/>
      <c r="W14" s="146"/>
      <c r="X14" s="146"/>
      <c r="Y14" s="631" t="s">
        <v>127</v>
      </c>
      <c r="Z14" s="631"/>
      <c r="AA14" s="631"/>
      <c r="AB14" s="631"/>
      <c r="AC14" s="631"/>
      <c r="AD14" s="631"/>
      <c r="AE14" s="631"/>
      <c r="AF14" s="631"/>
      <c r="AG14" s="631"/>
      <c r="AH14" s="140"/>
      <c r="AI14" s="140"/>
    </row>
    <row r="15" spans="1:35" ht="15.75">
      <c r="U15" s="146"/>
      <c r="V15" s="146"/>
      <c r="W15" s="146"/>
      <c r="X15" s="146"/>
      <c r="Y15" s="146"/>
      <c r="Z15" s="632" t="s">
        <v>128</v>
      </c>
      <c r="AA15" s="632"/>
      <c r="AB15" s="632"/>
      <c r="AC15" s="632"/>
      <c r="AD15" s="632"/>
      <c r="AE15" s="632"/>
      <c r="AF15" s="632"/>
      <c r="AG15" s="632"/>
      <c r="AH15" s="632"/>
      <c r="AI15" s="140"/>
    </row>
    <row r="16" spans="1:35" ht="15.75">
      <c r="U16" s="146"/>
      <c r="V16" s="146"/>
      <c r="W16" s="146"/>
      <c r="X16" s="146"/>
      <c r="Y16" s="146"/>
      <c r="Z16" s="146"/>
      <c r="AA16" s="631" t="s">
        <v>129</v>
      </c>
      <c r="AB16" s="631"/>
      <c r="AC16" s="631"/>
      <c r="AD16" s="631"/>
      <c r="AE16" s="631"/>
      <c r="AF16" s="631"/>
      <c r="AG16" s="631"/>
      <c r="AH16" s="631"/>
      <c r="AI16" s="631"/>
    </row>
  </sheetData>
  <mergeCells count="18">
    <mergeCell ref="W12:AE12"/>
    <mergeCell ref="X13:AF13"/>
    <mergeCell ref="Y14:AG14"/>
    <mergeCell ref="Z15:AH15"/>
    <mergeCell ref="AA16:AI16"/>
    <mergeCell ref="U10:AC10"/>
    <mergeCell ref="V11:AD11"/>
    <mergeCell ref="U1:AC2"/>
    <mergeCell ref="T1:T2"/>
    <mergeCell ref="R1:S1"/>
    <mergeCell ref="A8:J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7" customFormat="1" ht="32.25" customHeight="1">
      <c r="A1" s="662" t="s">
        <v>31</v>
      </c>
      <c r="B1" s="663"/>
      <c r="C1" s="663"/>
      <c r="D1" s="663"/>
      <c r="E1" s="664"/>
      <c r="F1" s="665" t="s">
        <v>304</v>
      </c>
      <c r="G1" s="666"/>
      <c r="H1" s="666"/>
      <c r="I1" s="667"/>
      <c r="J1" s="658" t="s">
        <v>305</v>
      </c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59"/>
      <c r="W1" s="659"/>
      <c r="X1" s="659"/>
      <c r="Y1" s="660"/>
      <c r="Z1" s="668" t="s">
        <v>306</v>
      </c>
      <c r="AA1" s="669"/>
      <c r="AB1" s="669"/>
      <c r="AC1" s="670"/>
      <c r="AD1" s="658" t="s">
        <v>307</v>
      </c>
      <c r="AE1" s="659"/>
      <c r="AF1" s="659"/>
      <c r="AG1" s="659"/>
      <c r="AH1" s="659"/>
      <c r="AI1" s="659"/>
      <c r="AJ1" s="659"/>
      <c r="AK1" s="659"/>
      <c r="AL1" s="659"/>
      <c r="AM1" s="659"/>
      <c r="AN1" s="659"/>
      <c r="AO1" s="659"/>
      <c r="AP1" s="659"/>
      <c r="AQ1" s="659"/>
      <c r="AR1" s="659"/>
      <c r="AS1" s="660"/>
      <c r="AT1" s="665" t="s">
        <v>308</v>
      </c>
      <c r="AU1" s="666"/>
      <c r="AV1" s="666"/>
      <c r="AW1" s="667"/>
      <c r="AX1" s="658" t="s">
        <v>309</v>
      </c>
      <c r="AY1" s="659"/>
      <c r="AZ1" s="659"/>
      <c r="BA1" s="659"/>
      <c r="BB1" s="659"/>
      <c r="BC1" s="659"/>
      <c r="BD1" s="659"/>
      <c r="BE1" s="659"/>
      <c r="BF1" s="659"/>
      <c r="BG1" s="659"/>
      <c r="BH1" s="659"/>
      <c r="BI1" s="659"/>
      <c r="BJ1" s="659"/>
      <c r="BK1" s="659"/>
      <c r="BL1" s="659"/>
      <c r="BM1" s="660"/>
    </row>
    <row r="2" spans="1:65" s="4" customFormat="1" ht="23.25" customHeight="1">
      <c r="A2" s="229" t="s">
        <v>19</v>
      </c>
      <c r="B2" s="229" t="s">
        <v>310</v>
      </c>
      <c r="C2" s="230" t="s">
        <v>311</v>
      </c>
      <c r="D2" s="473" t="s">
        <v>29</v>
      </c>
      <c r="E2" s="614"/>
      <c r="F2" s="231" t="s">
        <v>312</v>
      </c>
      <c r="G2" s="229" t="s">
        <v>18</v>
      </c>
      <c r="H2" s="231" t="s">
        <v>23</v>
      </c>
      <c r="I2" s="232" t="s">
        <v>86</v>
      </c>
      <c r="J2" s="233" t="s">
        <v>313</v>
      </c>
      <c r="K2" s="233" t="s">
        <v>314</v>
      </c>
      <c r="L2" s="231" t="s">
        <v>315</v>
      </c>
      <c r="M2" s="231" t="s">
        <v>316</v>
      </c>
      <c r="N2" s="231" t="s">
        <v>317</v>
      </c>
      <c r="O2" s="231" t="s">
        <v>318</v>
      </c>
      <c r="P2" s="231" t="s">
        <v>319</v>
      </c>
      <c r="Q2" s="231" t="s">
        <v>320</v>
      </c>
      <c r="R2" s="231" t="s">
        <v>321</v>
      </c>
      <c r="S2" s="231" t="s">
        <v>322</v>
      </c>
      <c r="T2" s="231" t="s">
        <v>323</v>
      </c>
      <c r="U2" s="231" t="s">
        <v>23</v>
      </c>
      <c r="V2" s="231" t="s">
        <v>324</v>
      </c>
      <c r="W2" s="231" t="s">
        <v>325</v>
      </c>
      <c r="X2" s="231" t="s">
        <v>326</v>
      </c>
      <c r="Y2" s="234" t="s">
        <v>327</v>
      </c>
      <c r="Z2" s="231" t="s">
        <v>312</v>
      </c>
      <c r="AA2" s="229" t="s">
        <v>18</v>
      </c>
      <c r="AB2" s="231" t="s">
        <v>23</v>
      </c>
      <c r="AC2" s="235" t="s">
        <v>86</v>
      </c>
      <c r="AD2" s="233" t="s">
        <v>313</v>
      </c>
      <c r="AE2" s="233" t="s">
        <v>314</v>
      </c>
      <c r="AF2" s="231" t="s">
        <v>315</v>
      </c>
      <c r="AG2" s="231" t="s">
        <v>316</v>
      </c>
      <c r="AH2" s="231" t="s">
        <v>317</v>
      </c>
      <c r="AI2" s="231" t="s">
        <v>318</v>
      </c>
      <c r="AJ2" s="231" t="s">
        <v>319</v>
      </c>
      <c r="AK2" s="231" t="s">
        <v>320</v>
      </c>
      <c r="AL2" s="231" t="s">
        <v>321</v>
      </c>
      <c r="AM2" s="231" t="s">
        <v>322</v>
      </c>
      <c r="AN2" s="231" t="s">
        <v>323</v>
      </c>
      <c r="AO2" s="231" t="s">
        <v>23</v>
      </c>
      <c r="AP2" s="231" t="s">
        <v>324</v>
      </c>
      <c r="AQ2" s="231" t="s">
        <v>325</v>
      </c>
      <c r="AR2" s="231" t="s">
        <v>326</v>
      </c>
      <c r="AS2" s="234" t="s">
        <v>327</v>
      </c>
      <c r="AT2" s="231" t="s">
        <v>312</v>
      </c>
      <c r="AU2" s="229" t="s">
        <v>18</v>
      </c>
      <c r="AV2" s="231" t="s">
        <v>23</v>
      </c>
      <c r="AW2" s="232" t="s">
        <v>86</v>
      </c>
      <c r="AX2" s="233" t="s">
        <v>313</v>
      </c>
      <c r="AY2" s="233" t="s">
        <v>314</v>
      </c>
      <c r="AZ2" s="231" t="s">
        <v>315</v>
      </c>
      <c r="BA2" s="231" t="s">
        <v>316</v>
      </c>
      <c r="BB2" s="231" t="s">
        <v>317</v>
      </c>
      <c r="BC2" s="231" t="s">
        <v>318</v>
      </c>
      <c r="BD2" s="231" t="s">
        <v>319</v>
      </c>
      <c r="BE2" s="231" t="s">
        <v>320</v>
      </c>
      <c r="BF2" s="231" t="s">
        <v>321</v>
      </c>
      <c r="BG2" s="231" t="s">
        <v>322</v>
      </c>
      <c r="BH2" s="231" t="s">
        <v>323</v>
      </c>
      <c r="BI2" s="231" t="s">
        <v>23</v>
      </c>
      <c r="BJ2" s="231" t="s">
        <v>324</v>
      </c>
      <c r="BK2" s="231" t="s">
        <v>325</v>
      </c>
      <c r="BL2" s="231" t="s">
        <v>328</v>
      </c>
      <c r="BM2" s="234" t="s">
        <v>327</v>
      </c>
    </row>
    <row r="3" spans="1:65" s="36" customFormat="1">
      <c r="A3" s="32" t="str">
        <f>'1-συμβολαια'!A3</f>
        <v>4ο</v>
      </c>
      <c r="B3" s="16" t="str">
        <f>'4-πολλυπρ'!D3</f>
        <v>σύζυγος</v>
      </c>
      <c r="C3" s="16">
        <f>'4-πολλυπρ'!I3</f>
        <v>0</v>
      </c>
      <c r="D3" s="34"/>
      <c r="E3" s="32"/>
      <c r="F3" s="32"/>
      <c r="G3" s="33"/>
      <c r="H3" s="32"/>
      <c r="I3" s="32"/>
      <c r="J3" s="32"/>
      <c r="K3" s="176" t="s">
        <v>329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36" t="s">
        <v>329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219-118</v>
      </c>
      <c r="C4" s="16" t="str">
        <f>'4-πολλυπρ'!I4</f>
        <v>219-118 = κόρη-1</v>
      </c>
      <c r="D4" s="34"/>
      <c r="E4" s="32"/>
      <c r="F4" s="32"/>
      <c r="G4" s="33"/>
      <c r="H4" s="32"/>
      <c r="I4" s="32"/>
      <c r="J4" s="32"/>
      <c r="K4" s="176" t="s">
        <v>329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36" t="s">
        <v>329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3"/>
      <c r="BK4" s="35"/>
      <c r="BL4" s="35"/>
      <c r="BM4" s="35"/>
    </row>
    <row r="5" spans="1:65" s="36" customFormat="1">
      <c r="A5" s="32">
        <f>'1-συμβολαια'!A5</f>
        <v>0</v>
      </c>
      <c r="B5" s="16">
        <f>'4-πολλυπρ'!D5</f>
        <v>0</v>
      </c>
      <c r="C5" s="16">
        <f>'4-πολλυπρ'!I5</f>
        <v>0</v>
      </c>
      <c r="D5" s="34"/>
      <c r="E5" s="32"/>
      <c r="F5" s="32"/>
      <c r="G5" s="33"/>
      <c r="H5" s="32"/>
      <c r="I5" s="32"/>
      <c r="J5" s="32"/>
      <c r="K5" s="176" t="s">
        <v>329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236" t="s">
        <v>329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36" customFormat="1">
      <c r="A6" s="32" t="str">
        <f>'1-συμβολαια'!A6</f>
        <v>5ο</v>
      </c>
      <c r="B6" s="16" t="str">
        <f>'4-πολλυπρ'!D6</f>
        <v>σύζυγος</v>
      </c>
      <c r="C6" s="16">
        <f>'4-πολλυπρ'!I6</f>
        <v>0</v>
      </c>
      <c r="D6" s="34"/>
      <c r="E6" s="32"/>
      <c r="F6" s="32"/>
      <c r="G6" s="33"/>
      <c r="H6" s="32"/>
      <c r="I6" s="32"/>
      <c r="J6" s="32"/>
      <c r="K6" s="176" t="s">
        <v>329</v>
      </c>
      <c r="L6" s="35"/>
      <c r="M6" s="35"/>
      <c r="N6" s="35"/>
      <c r="O6" s="35"/>
      <c r="P6" s="35"/>
      <c r="Q6" s="35"/>
      <c r="R6" s="35"/>
      <c r="S6" s="35"/>
      <c r="T6" s="35"/>
      <c r="U6" s="32"/>
      <c r="V6" s="33"/>
      <c r="W6" s="33"/>
      <c r="X6" s="35"/>
      <c r="Y6" s="35"/>
      <c r="Z6" s="32"/>
      <c r="AA6" s="35"/>
      <c r="AB6" s="32"/>
      <c r="AC6" s="35"/>
      <c r="AD6" s="32"/>
      <c r="AE6" s="236" t="s">
        <v>329</v>
      </c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2"/>
      <c r="AU6" s="35"/>
      <c r="AV6" s="32"/>
      <c r="AW6" s="35"/>
      <c r="AX6" s="32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2"/>
      <c r="BJ6" s="35"/>
      <c r="BK6" s="35"/>
      <c r="BL6" s="35"/>
      <c r="BM6" s="35"/>
    </row>
    <row r="7" spans="1:65" s="36" customFormat="1">
      <c r="A7" s="32">
        <f>'1-συμβολαια'!A7</f>
        <v>0</v>
      </c>
      <c r="B7" s="16" t="str">
        <f>'4-πολλυπρ'!D7</f>
        <v>219-118</v>
      </c>
      <c r="C7" s="16" t="str">
        <f>'4-πολλυπρ'!I7</f>
        <v>219-118 = κόρη-2</v>
      </c>
      <c r="D7" s="34"/>
      <c r="E7" s="32"/>
      <c r="F7" s="32"/>
      <c r="G7" s="33"/>
      <c r="H7" s="32"/>
      <c r="I7" s="32"/>
      <c r="J7" s="32"/>
      <c r="K7" s="176" t="s">
        <v>329</v>
      </c>
      <c r="L7" s="35"/>
      <c r="M7" s="35"/>
      <c r="N7" s="35"/>
      <c r="O7" s="35"/>
      <c r="P7" s="35"/>
      <c r="Q7" s="35"/>
      <c r="R7" s="35"/>
      <c r="S7" s="35"/>
      <c r="T7" s="35"/>
      <c r="U7" s="32"/>
      <c r="V7" s="33"/>
      <c r="W7" s="33"/>
      <c r="X7" s="35"/>
      <c r="Y7" s="35"/>
      <c r="Z7" s="32"/>
      <c r="AA7" s="35"/>
      <c r="AB7" s="32"/>
      <c r="AC7" s="35"/>
      <c r="AD7" s="32"/>
      <c r="AE7" s="236" t="s">
        <v>329</v>
      </c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2"/>
      <c r="AU7" s="35"/>
      <c r="AV7" s="32"/>
      <c r="AW7" s="35"/>
      <c r="AX7" s="32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2"/>
      <c r="BJ7" s="35"/>
      <c r="BK7" s="35"/>
      <c r="BL7" s="35"/>
      <c r="BM7" s="35"/>
    </row>
    <row r="9" spans="1:65">
      <c r="F9" s="661" t="s">
        <v>330</v>
      </c>
      <c r="G9" s="661"/>
      <c r="H9" s="661"/>
      <c r="I9" s="661"/>
    </row>
    <row r="10" spans="1:65">
      <c r="F10" s="661"/>
      <c r="G10" s="661"/>
      <c r="H10" s="661"/>
      <c r="I10" s="661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E14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8.140625" style="8" bestFit="1" customWidth="1"/>
    <col min="2" max="2" width="8.7109375" style="166" bestFit="1" customWidth="1"/>
    <col min="3" max="3" width="37.42578125" style="98" bestFit="1" customWidth="1"/>
    <col min="4" max="4" width="12.85546875" style="3" customWidth="1"/>
    <col min="5" max="6" width="12.42578125" style="3" customWidth="1"/>
    <col min="7" max="7" width="9.7109375" style="2" bestFit="1" customWidth="1"/>
    <col min="8" max="8" width="8" style="2" bestFit="1" customWidth="1"/>
    <col min="9" max="9" width="9.42578125" style="2" bestFit="1" customWidth="1"/>
    <col min="10" max="10" width="9.42578125" style="2" customWidth="1"/>
    <col min="11" max="11" width="15.7109375" style="2" customWidth="1"/>
    <col min="12" max="12" width="6.5703125" style="2" bestFit="1" customWidth="1"/>
    <col min="13" max="13" width="8.5703125" style="81" bestFit="1" customWidth="1"/>
    <col min="14" max="14" width="6.42578125" style="2" bestFit="1" customWidth="1"/>
    <col min="15" max="16" width="10.85546875" style="2" customWidth="1"/>
    <col min="17" max="17" width="11.140625" style="2" bestFit="1" customWidth="1"/>
    <col min="18" max="18" width="10.28515625" style="2" bestFit="1" customWidth="1"/>
    <col min="19" max="19" width="12.7109375" style="2" bestFit="1" customWidth="1"/>
    <col min="20" max="20" width="10.5703125" style="2" bestFit="1" customWidth="1"/>
    <col min="21" max="21" width="12.5703125" style="2" bestFit="1" customWidth="1"/>
    <col min="22" max="22" width="8.42578125" style="2" bestFit="1" customWidth="1"/>
    <col min="23" max="23" width="12.5703125" style="2" bestFit="1" customWidth="1"/>
    <col min="24" max="24" width="8.42578125" style="30" bestFit="1" customWidth="1"/>
    <col min="25" max="25" width="10.28515625" style="30" bestFit="1" customWidth="1"/>
    <col min="26" max="26" width="21.42578125" style="83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15.75">
      <c r="A1" s="700" t="s">
        <v>1</v>
      </c>
      <c r="B1" s="702" t="s">
        <v>2</v>
      </c>
      <c r="C1" s="699" t="s">
        <v>0</v>
      </c>
      <c r="D1" s="704" t="s">
        <v>11</v>
      </c>
      <c r="E1" s="697" t="s">
        <v>12</v>
      </c>
      <c r="F1" s="706" t="s">
        <v>59</v>
      </c>
      <c r="G1" s="693" t="s">
        <v>442</v>
      </c>
      <c r="H1" s="693"/>
      <c r="I1" s="693"/>
      <c r="J1" s="674" t="s">
        <v>142</v>
      </c>
      <c r="K1" s="688" t="s">
        <v>443</v>
      </c>
      <c r="L1" s="690" t="s">
        <v>434</v>
      </c>
      <c r="M1" s="691"/>
      <c r="N1" s="691"/>
      <c r="O1" s="692"/>
      <c r="P1" s="686" t="s">
        <v>435</v>
      </c>
      <c r="Q1" s="680" t="s">
        <v>43</v>
      </c>
      <c r="R1" s="681"/>
      <c r="S1" s="574" t="s">
        <v>58</v>
      </c>
      <c r="T1" s="576"/>
      <c r="U1" s="678" t="s">
        <v>78</v>
      </c>
      <c r="V1" s="679"/>
      <c r="W1" s="679"/>
      <c r="X1" s="682" t="s">
        <v>54</v>
      </c>
      <c r="Y1" s="684" t="s">
        <v>44</v>
      </c>
      <c r="Z1" s="676" t="s">
        <v>81</v>
      </c>
      <c r="AA1" s="671" t="s">
        <v>29</v>
      </c>
      <c r="AB1" s="672"/>
      <c r="AC1" s="672"/>
      <c r="AD1" s="672"/>
      <c r="AE1" s="673"/>
    </row>
    <row r="2" spans="1:31" ht="26.25" thickBot="1">
      <c r="A2" s="701"/>
      <c r="B2" s="703"/>
      <c r="C2" s="494"/>
      <c r="D2" s="705"/>
      <c r="E2" s="698"/>
      <c r="F2" s="707"/>
      <c r="G2" s="356" t="s">
        <v>414</v>
      </c>
      <c r="H2" s="356" t="s">
        <v>142</v>
      </c>
      <c r="I2" s="357" t="s">
        <v>47</v>
      </c>
      <c r="J2" s="675"/>
      <c r="K2" s="689"/>
      <c r="L2" s="75" t="s">
        <v>23</v>
      </c>
      <c r="M2" s="80" t="s">
        <v>83</v>
      </c>
      <c r="N2" s="75" t="s">
        <v>82</v>
      </c>
      <c r="O2" s="313" t="s">
        <v>489</v>
      </c>
      <c r="P2" s="687"/>
      <c r="Q2" s="46" t="s">
        <v>23</v>
      </c>
      <c r="R2" s="40" t="s">
        <v>34</v>
      </c>
      <c r="S2" s="46" t="s">
        <v>23</v>
      </c>
      <c r="T2" s="47" t="s">
        <v>34</v>
      </c>
      <c r="U2" s="46" t="s">
        <v>444</v>
      </c>
      <c r="V2" s="10" t="s">
        <v>445</v>
      </c>
      <c r="W2" s="45" t="s">
        <v>33</v>
      </c>
      <c r="X2" s="683"/>
      <c r="Y2" s="685"/>
      <c r="Z2" s="677"/>
      <c r="AA2" s="671"/>
      <c r="AB2" s="672"/>
      <c r="AC2" s="672"/>
      <c r="AD2" s="672"/>
      <c r="AE2" s="673"/>
    </row>
    <row r="3" spans="1:31" s="5" customFormat="1">
      <c r="A3" s="455" t="str">
        <f>'1-συμβολαια'!A3</f>
        <v>4ο</v>
      </c>
      <c r="B3" s="368">
        <f>'1-συμβολαια'!B3</f>
        <v>43537</v>
      </c>
      <c r="C3" s="333" t="str">
        <f>'1-συμβολαια'!C3</f>
        <v>δωρεάς αιτία θανάτου επικαρπίας 1045 ΠΑΡΑΙΤΗΣΗ</v>
      </c>
      <c r="D3" s="322" t="str">
        <f>'4-πολλυπρ'!D3</f>
        <v>σύζυγος</v>
      </c>
      <c r="E3" s="322">
        <f>'4-πολλυπρ'!I3</f>
        <v>0</v>
      </c>
      <c r="F3" s="323">
        <f>'14-βιβλΕσ'!O3</f>
        <v>18</v>
      </c>
      <c r="G3" s="319">
        <f>'14-βιβλΕσ'!N3</f>
        <v>11.279999999999998</v>
      </c>
      <c r="H3" s="319">
        <f>'14-βιβλΕσ'!Q3</f>
        <v>182.66399999999999</v>
      </c>
      <c r="I3" s="319">
        <f>G3+H3</f>
        <v>193.94399999999999</v>
      </c>
      <c r="J3" s="319">
        <f>'14-βιβλΕσ'!P3</f>
        <v>773.1</v>
      </c>
      <c r="K3" s="319">
        <f>('14-βιβλΕσ'!M3+'14-βιβλΕσ'!P3)*45%</f>
        <v>369.04500000000002</v>
      </c>
      <c r="L3" s="319"/>
      <c r="M3" s="269"/>
      <c r="N3" s="269"/>
      <c r="O3" s="319">
        <f>W3</f>
        <v>838.1</v>
      </c>
      <c r="P3" s="369"/>
      <c r="Q3" s="319">
        <f>O3+P3+W3</f>
        <v>1676.2</v>
      </c>
      <c r="R3" s="273">
        <v>5219</v>
      </c>
      <c r="S3" s="369"/>
      <c r="T3" s="369"/>
      <c r="U3" s="319">
        <f>'1-συμβολαια'!L3+F3+J3</f>
        <v>883.1</v>
      </c>
      <c r="V3" s="319">
        <f>'1-συμβολαια'!M3</f>
        <v>45</v>
      </c>
      <c r="W3" s="319">
        <f t="shared" ref="W3:W7" si="0">U3-V3</f>
        <v>838.1</v>
      </c>
      <c r="X3" s="334">
        <v>45901</v>
      </c>
      <c r="Y3" s="269">
        <f t="shared" ref="Y3:Y7" si="1">R3+T3</f>
        <v>5219</v>
      </c>
      <c r="Z3" s="335" t="s">
        <v>496</v>
      </c>
      <c r="AA3" s="79"/>
      <c r="AB3" s="79"/>
      <c r="AC3" s="79"/>
      <c r="AD3" s="79"/>
      <c r="AE3" s="79"/>
    </row>
    <row r="4" spans="1:31" s="5" customFormat="1">
      <c r="A4" s="455">
        <f>'1-συμβολαια'!A4</f>
        <v>0</v>
      </c>
      <c r="B4" s="368"/>
      <c r="C4" s="333" t="str">
        <f>'1-συμβολαια'!C4</f>
        <v>δωρεάς 1045 ΕΠΙΚΑΡΠΙΑ [= 32.004€ σεΟρους 2000</v>
      </c>
      <c r="D4" s="322" t="str">
        <f>'4-πολλυπρ'!D4</f>
        <v>219-118</v>
      </c>
      <c r="E4" s="322" t="str">
        <f>'4-πολλυπρ'!I4</f>
        <v>219-118 = κόρη-1</v>
      </c>
      <c r="F4" s="323">
        <f>'14-βιβλΕσ'!O4</f>
        <v>7</v>
      </c>
      <c r="G4" s="319">
        <f>'14-βιβλΕσ'!N4</f>
        <v>117.49248</v>
      </c>
      <c r="H4" s="319">
        <f>'14-βιβλΕσ'!Q4</f>
        <v>276.14399999999995</v>
      </c>
      <c r="I4" s="319">
        <f t="shared" ref="I4:I7" si="2">G4+H4</f>
        <v>393.63647999999995</v>
      </c>
      <c r="J4" s="319">
        <f>'14-βιβλΕσ'!P4</f>
        <v>1157.0999999999999</v>
      </c>
      <c r="K4" s="319">
        <f>('14-βιβλΕσ'!M4+'14-βιβλΕσ'!P4)*45%</f>
        <v>740.99340000000007</v>
      </c>
      <c r="L4" s="319"/>
      <c r="M4" s="269"/>
      <c r="N4" s="269"/>
      <c r="O4" s="319">
        <f t="shared" ref="O4:O7" si="3">W4</f>
        <v>1653.652</v>
      </c>
      <c r="P4" s="369"/>
      <c r="Q4" s="319">
        <f t="shared" ref="Q4:Q7" si="4">O4+P4+W4</f>
        <v>3307.3040000000001</v>
      </c>
      <c r="R4" s="273">
        <v>10297</v>
      </c>
      <c r="S4" s="369"/>
      <c r="T4" s="369"/>
      <c r="U4" s="319">
        <f>'1-συμβολαια'!L4+F4+J4</f>
        <v>1653.652</v>
      </c>
      <c r="V4" s="319">
        <f>'1-συμβολαια'!M4</f>
        <v>0</v>
      </c>
      <c r="W4" s="319">
        <f t="shared" si="0"/>
        <v>1653.652</v>
      </c>
      <c r="X4" s="334"/>
      <c r="Y4" s="269">
        <f t="shared" si="1"/>
        <v>10297</v>
      </c>
      <c r="Z4" s="335"/>
      <c r="AA4" s="79"/>
      <c r="AB4" s="79"/>
      <c r="AC4" s="79"/>
      <c r="AD4" s="79"/>
      <c r="AE4" s="79"/>
    </row>
    <row r="5" spans="1:31" s="19" customFormat="1">
      <c r="A5" s="42"/>
      <c r="B5" s="367"/>
      <c r="C5" s="102"/>
      <c r="D5" s="21"/>
      <c r="E5" s="21"/>
      <c r="F5" s="41"/>
      <c r="G5" s="29"/>
      <c r="H5" s="29"/>
      <c r="I5" s="29"/>
      <c r="J5" s="29"/>
      <c r="K5" s="29"/>
      <c r="L5" s="29"/>
      <c r="M5" s="239"/>
      <c r="N5" s="239"/>
      <c r="O5" s="29"/>
      <c r="P5" s="29"/>
      <c r="Q5" s="29"/>
      <c r="R5" s="13"/>
      <c r="S5" s="29"/>
      <c r="T5" s="29"/>
      <c r="U5" s="29"/>
      <c r="V5" s="29"/>
      <c r="W5" s="29"/>
      <c r="X5" s="31"/>
      <c r="Y5" s="239"/>
      <c r="Z5" s="82"/>
      <c r="AA5" s="26"/>
      <c r="AB5" s="26"/>
      <c r="AC5" s="26"/>
      <c r="AD5" s="26"/>
      <c r="AE5" s="26"/>
    </row>
    <row r="6" spans="1:31" s="5" customFormat="1">
      <c r="A6" s="455" t="str">
        <f>'1-συμβολαια'!A6</f>
        <v>5ο</v>
      </c>
      <c r="B6" s="368">
        <f>'1-συμβολαια'!B6</f>
        <v>43568</v>
      </c>
      <c r="C6" s="333" t="str">
        <f>'1-συμβολαια'!C6</f>
        <v>δωρεάς αιτία θανάτου επικαρπίας 1044 ΠΑΡΑΙΤΗΣΗ</v>
      </c>
      <c r="D6" s="322" t="str">
        <f>'4-πολλυπρ'!D6</f>
        <v>σύζυγος</v>
      </c>
      <c r="E6" s="322">
        <f>'4-πολλυπρ'!I6</f>
        <v>0</v>
      </c>
      <c r="F6" s="323">
        <f>'14-βιβλΕσ'!O6</f>
        <v>18</v>
      </c>
      <c r="G6" s="319">
        <f>'14-βιβλΕσ'!N6</f>
        <v>14.879999999999999</v>
      </c>
      <c r="H6" s="319">
        <f>'14-βιβλΕσ'!Q6</f>
        <v>182.66399999999999</v>
      </c>
      <c r="I6" s="319">
        <f t="shared" si="2"/>
        <v>197.54399999999998</v>
      </c>
      <c r="J6" s="319">
        <f>'14-βιβλΕσ'!P6</f>
        <v>773.1</v>
      </c>
      <c r="K6" s="319">
        <f>('14-βιβλΕσ'!M6+'14-βιβλΕσ'!P6)*45%</f>
        <v>375.79500000000002</v>
      </c>
      <c r="L6" s="319"/>
      <c r="M6" s="269"/>
      <c r="N6" s="269"/>
      <c r="O6" s="319">
        <f t="shared" si="3"/>
        <v>853.1</v>
      </c>
      <c r="P6" s="369"/>
      <c r="Q6" s="319">
        <f t="shared" si="4"/>
        <v>1706.2</v>
      </c>
      <c r="R6" s="273">
        <v>5281</v>
      </c>
      <c r="S6" s="369"/>
      <c r="T6" s="369"/>
      <c r="U6" s="319">
        <f>'1-συμβολαια'!L6+F6+J6</f>
        <v>883.1</v>
      </c>
      <c r="V6" s="319">
        <f>'1-συμβολαια'!M6</f>
        <v>30</v>
      </c>
      <c r="W6" s="319">
        <f t="shared" si="0"/>
        <v>853.1</v>
      </c>
      <c r="X6" s="334">
        <v>45901</v>
      </c>
      <c r="Y6" s="269">
        <f t="shared" si="1"/>
        <v>5281</v>
      </c>
      <c r="Z6" s="335" t="s">
        <v>496</v>
      </c>
      <c r="AA6" s="79"/>
      <c r="AB6" s="79"/>
      <c r="AC6" s="79"/>
      <c r="AD6" s="79"/>
      <c r="AE6" s="79"/>
    </row>
    <row r="7" spans="1:31" s="5" customFormat="1">
      <c r="A7" s="455">
        <f>'1-συμβολαια'!A7</f>
        <v>0</v>
      </c>
      <c r="B7" s="368"/>
      <c r="C7" s="333" t="str">
        <f>'1-συμβολαια'!C7</f>
        <v>δωρεάς 1044 ΕΠΙΚΑΡΠΙΑ [= 18.870€ σεΟρους 2000</v>
      </c>
      <c r="D7" s="322" t="str">
        <f>'4-πολλυπρ'!D7</f>
        <v>219-118</v>
      </c>
      <c r="E7" s="322" t="str">
        <f>'4-πολλυπρ'!I7</f>
        <v>219-118 = κόρη-2</v>
      </c>
      <c r="F7" s="323">
        <f>'14-βιβλΕσ'!O7</f>
        <v>7</v>
      </c>
      <c r="G7" s="319">
        <f>'14-βιβλΕσ'!N7</f>
        <v>83.358719999999991</v>
      </c>
      <c r="H7" s="319">
        <f>'14-βιβλΕσ'!Q7</f>
        <v>276.14399999999995</v>
      </c>
      <c r="I7" s="319">
        <f t="shared" si="2"/>
        <v>359.50271999999995</v>
      </c>
      <c r="J7" s="319">
        <f>'14-βιβλΕσ'!P7</f>
        <v>1157.0999999999999</v>
      </c>
      <c r="K7" s="319">
        <f>('14-βιβλΕσ'!M7+'14-βιβλΕσ'!P7)*45%</f>
        <v>676.99259999999992</v>
      </c>
      <c r="L7" s="319"/>
      <c r="M7" s="269"/>
      <c r="N7" s="269"/>
      <c r="O7" s="319">
        <f t="shared" si="3"/>
        <v>1511.4279999999999</v>
      </c>
      <c r="P7" s="369"/>
      <c r="Q7" s="319">
        <f t="shared" si="4"/>
        <v>3022.8559999999998</v>
      </c>
      <c r="R7" s="273">
        <v>9357</v>
      </c>
      <c r="S7" s="369"/>
      <c r="T7" s="369"/>
      <c r="U7" s="319">
        <f>'1-συμβολαια'!L7+F7+J7</f>
        <v>1511.4279999999999</v>
      </c>
      <c r="V7" s="319">
        <f>'1-συμβολαια'!M7</f>
        <v>0</v>
      </c>
      <c r="W7" s="319">
        <f t="shared" si="0"/>
        <v>1511.4279999999999</v>
      </c>
      <c r="X7" s="334"/>
      <c r="Y7" s="269">
        <f t="shared" si="1"/>
        <v>9357</v>
      </c>
      <c r="Z7" s="335"/>
      <c r="AA7" s="79"/>
      <c r="AB7" s="79"/>
      <c r="AC7" s="79"/>
      <c r="AD7" s="79"/>
      <c r="AE7" s="79"/>
    </row>
    <row r="8" spans="1:31">
      <c r="A8" s="694" t="s">
        <v>35</v>
      </c>
      <c r="B8" s="695"/>
      <c r="C8" s="695"/>
      <c r="D8" s="695"/>
      <c r="E8" s="696"/>
      <c r="F8" s="48">
        <f t="shared" ref="F8:W8" si="5">SUM(F3:F7)</f>
        <v>50</v>
      </c>
      <c r="G8" s="48">
        <f t="shared" si="5"/>
        <v>227.01119999999997</v>
      </c>
      <c r="H8" s="48">
        <f t="shared" si="5"/>
        <v>917.61599999999999</v>
      </c>
      <c r="I8" s="48">
        <f t="shared" si="5"/>
        <v>1144.6271999999999</v>
      </c>
      <c r="J8" s="48">
        <f t="shared" si="5"/>
        <v>3860.3999999999996</v>
      </c>
      <c r="K8" s="48">
        <f t="shared" si="5"/>
        <v>2162.826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4856.28</v>
      </c>
      <c r="P8" s="48">
        <f t="shared" si="5"/>
        <v>0</v>
      </c>
      <c r="Q8" s="48">
        <f t="shared" si="5"/>
        <v>9712.56</v>
      </c>
      <c r="R8" s="456">
        <f t="shared" si="5"/>
        <v>30154</v>
      </c>
      <c r="S8" s="48">
        <f t="shared" si="5"/>
        <v>0</v>
      </c>
      <c r="T8" s="48">
        <f t="shared" si="5"/>
        <v>0</v>
      </c>
      <c r="U8" s="48">
        <f t="shared" si="5"/>
        <v>4931.28</v>
      </c>
      <c r="V8" s="48">
        <f t="shared" si="5"/>
        <v>75</v>
      </c>
      <c r="W8" s="48">
        <f t="shared" si="5"/>
        <v>4856.28</v>
      </c>
      <c r="X8" s="48"/>
      <c r="Y8" s="456">
        <f>SUM(Y3:Y7)</f>
        <v>30154</v>
      </c>
    </row>
    <row r="9" spans="1:31">
      <c r="J9" s="81"/>
      <c r="K9" s="81"/>
    </row>
    <row r="10" spans="1:31" ht="15">
      <c r="AA10" s="151"/>
      <c r="AB10" s="151"/>
      <c r="AC10" s="151"/>
      <c r="AD10" s="151"/>
      <c r="AE10" s="151"/>
    </row>
    <row r="11" spans="1:31" ht="15">
      <c r="AA11" s="151"/>
      <c r="AB11" s="151"/>
      <c r="AC11" s="151"/>
      <c r="AD11" s="151"/>
      <c r="AE11" s="151"/>
    </row>
    <row r="12" spans="1:31" ht="15">
      <c r="X12" s="206"/>
      <c r="AA12" s="151"/>
      <c r="AB12" s="151"/>
      <c r="AC12" s="151"/>
      <c r="AD12" s="151"/>
      <c r="AE12" s="151"/>
    </row>
    <row r="13" spans="1:31" ht="15">
      <c r="X13" s="206"/>
      <c r="AA13" s="151"/>
      <c r="AB13" s="151"/>
      <c r="AC13" s="151"/>
      <c r="AD13" s="151"/>
      <c r="AE13" s="151"/>
    </row>
    <row r="14" spans="1:31" ht="15">
      <c r="AA14" s="151"/>
      <c r="AB14" s="151"/>
      <c r="AC14" s="151"/>
      <c r="AD14" s="151"/>
      <c r="AE14" s="151"/>
    </row>
  </sheetData>
  <mergeCells count="19">
    <mergeCell ref="G1:I1"/>
    <mergeCell ref="A8:E8"/>
    <mergeCell ref="E1:E2"/>
    <mergeCell ref="C1:C2"/>
    <mergeCell ref="A1:A2"/>
    <mergeCell ref="B1:B2"/>
    <mergeCell ref="D1:D2"/>
    <mergeCell ref="F1:F2"/>
    <mergeCell ref="AA1:AE2"/>
    <mergeCell ref="J1:J2"/>
    <mergeCell ref="Z1:Z2"/>
    <mergeCell ref="U1:W1"/>
    <mergeCell ref="Q1:R1"/>
    <mergeCell ref="S1:T1"/>
    <mergeCell ref="X1:X2"/>
    <mergeCell ref="Y1:Y2"/>
    <mergeCell ref="P1:P2"/>
    <mergeCell ref="K1:K2"/>
    <mergeCell ref="L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pane ySplit="1" topLeftCell="A2" activePane="bottomLeft" state="frozen"/>
      <selection pane="bottomLeft" activeCell="B16" sqref="B16"/>
    </sheetView>
  </sheetViews>
  <sheetFormatPr defaultRowHeight="15"/>
  <cols>
    <col min="1" max="1" width="11.5703125" style="383" bestFit="1" customWidth="1"/>
    <col min="2" max="2" width="55.42578125" style="383" bestFit="1" customWidth="1"/>
    <col min="3" max="3" width="14.85546875" style="393" customWidth="1"/>
    <col min="4" max="16384" width="9.140625" style="383"/>
  </cols>
  <sheetData>
    <row r="1" spans="1:13">
      <c r="A1" s="381"/>
      <c r="B1" s="381"/>
      <c r="C1" s="382"/>
      <c r="D1" s="381" t="s">
        <v>331</v>
      </c>
      <c r="E1" s="478" t="s">
        <v>334</v>
      </c>
      <c r="F1" s="479"/>
      <c r="G1" s="479"/>
      <c r="H1" s="479"/>
      <c r="I1" s="480" t="s">
        <v>335</v>
      </c>
      <c r="J1" s="480"/>
      <c r="K1" s="480"/>
      <c r="L1" s="480"/>
      <c r="M1" s="481"/>
    </row>
    <row r="2" spans="1:13">
      <c r="A2" s="384" t="str">
        <f>'1-συμβολαια'!A3</f>
        <v>4ο</v>
      </c>
      <c r="B2" s="385" t="str">
        <f>'1-συμβολαια'!C3</f>
        <v>δωρεάς αιτία θανάτου επικαρπίας 1045 ΠΑΡΑΙΤΗΣΗ</v>
      </c>
      <c r="C2" s="386">
        <f>'1-συμβολαια'!D3</f>
        <v>0</v>
      </c>
      <c r="D2" s="387"/>
      <c r="E2" s="388"/>
      <c r="F2" s="388"/>
      <c r="G2" s="388"/>
      <c r="H2" s="388"/>
      <c r="I2" s="385"/>
      <c r="J2" s="385"/>
      <c r="K2" s="385"/>
      <c r="L2" s="385"/>
      <c r="M2" s="385"/>
    </row>
    <row r="3" spans="1:13">
      <c r="A3" s="384">
        <f>'1-συμβολαια'!A4</f>
        <v>0</v>
      </c>
      <c r="B3" s="385" t="str">
        <f>'1-συμβολαια'!C4</f>
        <v>δωρεάς 1045 ΕΠΙΚΑΡΠΙΑ [= 32.004€ σεΟρους 2000</v>
      </c>
      <c r="C3" s="386">
        <f>'1-συμβολαια'!D4</f>
        <v>44444</v>
      </c>
      <c r="D3" s="386"/>
      <c r="E3" s="385"/>
      <c r="F3" s="385"/>
      <c r="G3" s="385"/>
      <c r="H3" s="385"/>
      <c r="I3" s="385"/>
      <c r="J3" s="385"/>
      <c r="K3" s="385"/>
      <c r="L3" s="385"/>
      <c r="M3" s="385"/>
    </row>
    <row r="4" spans="1:13" s="392" customFormat="1">
      <c r="A4" s="389"/>
      <c r="B4" s="390"/>
      <c r="C4" s="391"/>
      <c r="D4" s="391"/>
      <c r="E4" s="390"/>
      <c r="F4" s="390"/>
      <c r="G4" s="390"/>
      <c r="H4" s="390"/>
      <c r="I4" s="390"/>
      <c r="J4" s="390"/>
      <c r="K4" s="390"/>
      <c r="L4" s="390"/>
      <c r="M4" s="390"/>
    </row>
    <row r="5" spans="1:13">
      <c r="A5" s="384" t="str">
        <f>'1-συμβολαια'!A6</f>
        <v>5ο</v>
      </c>
      <c r="B5" s="385" t="str">
        <f>'1-συμβολαια'!C6</f>
        <v>δωρεάς αιτία θανάτου επικαρπίας 1044 ΠΑΡΑΙΤΗΣΗ</v>
      </c>
      <c r="C5" s="386">
        <f>'1-συμβολαια'!D6</f>
        <v>0</v>
      </c>
      <c r="D5" s="387"/>
      <c r="E5" s="388"/>
      <c r="F5" s="388"/>
      <c r="G5" s="388"/>
      <c r="H5" s="388"/>
      <c r="I5" s="385"/>
      <c r="J5" s="385"/>
      <c r="K5" s="385"/>
      <c r="L5" s="385"/>
      <c r="M5" s="385"/>
    </row>
    <row r="6" spans="1:13">
      <c r="A6" s="384">
        <f>'1-συμβολαια'!A7</f>
        <v>0</v>
      </c>
      <c r="B6" s="385" t="str">
        <f>'1-συμβολαια'!C7</f>
        <v>δωρεάς 1044 ΕΠΙΚΑΡΠΙΑ [= 18.870€ σεΟρους 2000</v>
      </c>
      <c r="C6" s="386">
        <f>'1-συμβολαια'!D7</f>
        <v>26666</v>
      </c>
      <c r="D6" s="386"/>
      <c r="E6" s="385"/>
      <c r="F6" s="385"/>
      <c r="G6" s="385"/>
      <c r="H6" s="385"/>
      <c r="I6" s="385"/>
      <c r="J6" s="385"/>
      <c r="K6" s="385"/>
      <c r="L6" s="385"/>
      <c r="M6" s="385"/>
    </row>
    <row r="7" spans="1:13">
      <c r="A7" s="475" t="str">
        <f>'1-συμβολαια'!A8</f>
        <v>σύνολο</v>
      </c>
      <c r="B7" s="476"/>
      <c r="C7" s="477"/>
      <c r="D7" s="386">
        <f>SUM(D2:D6)</f>
        <v>0</v>
      </c>
    </row>
    <row r="9" spans="1:13">
      <c r="C9" s="393" t="s">
        <v>354</v>
      </c>
    </row>
    <row r="17" spans="3:4">
      <c r="C17" s="394"/>
      <c r="D17" s="395"/>
    </row>
    <row r="18" spans="3:4">
      <c r="C18" s="394"/>
      <c r="D18" s="395"/>
    </row>
    <row r="19" spans="3:4">
      <c r="C19" s="394"/>
      <c r="D19" s="395"/>
    </row>
    <row r="20" spans="3:4" ht="15.75">
      <c r="C20" s="396"/>
      <c r="D20" s="395"/>
    </row>
    <row r="21" spans="3:4" ht="15.75">
      <c r="C21" s="397"/>
      <c r="D21" s="395"/>
    </row>
    <row r="22" spans="3:4">
      <c r="C22" s="394"/>
      <c r="D22" s="395"/>
    </row>
    <row r="23" spans="3:4">
      <c r="D23" s="395"/>
    </row>
    <row r="24" spans="3:4">
      <c r="D24" s="395"/>
    </row>
    <row r="25" spans="3:4">
      <c r="D25" s="395"/>
    </row>
    <row r="26" spans="3:4">
      <c r="D26" s="395"/>
    </row>
    <row r="27" spans="3:4">
      <c r="D27" s="395"/>
    </row>
    <row r="28" spans="3:4">
      <c r="D28" s="395"/>
    </row>
    <row r="29" spans="3:4">
      <c r="D29" s="395"/>
    </row>
    <row r="30" spans="3:4">
      <c r="D30" s="395"/>
    </row>
  </sheetData>
  <mergeCells count="3">
    <mergeCell ref="A7:C7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5"/>
  <sheetViews>
    <sheetView workbookViewId="0">
      <pane ySplit="2" topLeftCell="A3" activePane="bottomLeft" state="frozen"/>
      <selection pane="bottomLeft" activeCell="B24" sqref="B24"/>
    </sheetView>
  </sheetViews>
  <sheetFormatPr defaultRowHeight="15"/>
  <cols>
    <col min="1" max="1" width="11.5703125" style="405" bestFit="1" customWidth="1"/>
    <col min="2" max="2" width="60" style="406" customWidth="1"/>
    <col min="3" max="3" width="15.140625" style="393" customWidth="1"/>
    <col min="4" max="4" width="11.140625" style="405" bestFit="1" customWidth="1"/>
    <col min="5" max="5" width="11.140625" style="393" bestFit="1" customWidth="1"/>
    <col min="6" max="6" width="13" style="393" bestFit="1" customWidth="1"/>
    <col min="7" max="7" width="12.42578125" style="405" bestFit="1" customWidth="1"/>
    <col min="8" max="8" width="13.5703125" style="393" bestFit="1" customWidth="1"/>
    <col min="9" max="15" width="8" style="404" customWidth="1"/>
    <col min="16" max="16" width="18.7109375" style="404" customWidth="1"/>
    <col min="17" max="17" width="8" style="404" customWidth="1"/>
    <col min="18" max="228" width="9.140625" style="383"/>
    <col min="229" max="229" width="9" style="383" bestFit="1" customWidth="1"/>
    <col min="230" max="230" width="9.85546875" style="383" bestFit="1" customWidth="1"/>
    <col min="231" max="231" width="9.140625" style="383" bestFit="1" customWidth="1"/>
    <col min="232" max="232" width="16" style="383" bestFit="1" customWidth="1"/>
    <col min="233" max="233" width="9" style="383" bestFit="1" customWidth="1"/>
    <col min="234" max="234" width="7.85546875" style="383" bestFit="1" customWidth="1"/>
    <col min="235" max="235" width="11.7109375" style="383" bestFit="1" customWidth="1"/>
    <col min="236" max="236" width="14.28515625" style="383" customWidth="1"/>
    <col min="237" max="237" width="11.7109375" style="383" bestFit="1" customWidth="1"/>
    <col min="238" max="238" width="14.140625" style="383" bestFit="1" customWidth="1"/>
    <col min="239" max="239" width="16.7109375" style="383" customWidth="1"/>
    <col min="240" max="240" width="16.5703125" style="383" customWidth="1"/>
    <col min="241" max="242" width="7.85546875" style="383" bestFit="1" customWidth="1"/>
    <col min="243" max="243" width="8" style="383" bestFit="1" customWidth="1"/>
    <col min="244" max="245" width="7.85546875" style="383" bestFit="1" customWidth="1"/>
    <col min="246" max="246" width="9.7109375" style="383" customWidth="1"/>
    <col min="247" max="247" width="12.85546875" style="383" customWidth="1"/>
    <col min="248" max="484" width="9.140625" style="383"/>
    <col min="485" max="485" width="9" style="383" bestFit="1" customWidth="1"/>
    <col min="486" max="486" width="9.85546875" style="383" bestFit="1" customWidth="1"/>
    <col min="487" max="487" width="9.140625" style="383" bestFit="1" customWidth="1"/>
    <col min="488" max="488" width="16" style="383" bestFit="1" customWidth="1"/>
    <col min="489" max="489" width="9" style="383" bestFit="1" customWidth="1"/>
    <col min="490" max="490" width="7.85546875" style="383" bestFit="1" customWidth="1"/>
    <col min="491" max="491" width="11.7109375" style="383" bestFit="1" customWidth="1"/>
    <col min="492" max="492" width="14.28515625" style="383" customWidth="1"/>
    <col min="493" max="493" width="11.7109375" style="383" bestFit="1" customWidth="1"/>
    <col min="494" max="494" width="14.140625" style="383" bestFit="1" customWidth="1"/>
    <col min="495" max="495" width="16.7109375" style="383" customWidth="1"/>
    <col min="496" max="496" width="16.5703125" style="383" customWidth="1"/>
    <col min="497" max="498" width="7.85546875" style="383" bestFit="1" customWidth="1"/>
    <col min="499" max="499" width="8" style="383" bestFit="1" customWidth="1"/>
    <col min="500" max="501" width="7.85546875" style="383" bestFit="1" customWidth="1"/>
    <col min="502" max="502" width="9.7109375" style="383" customWidth="1"/>
    <col min="503" max="503" width="12.85546875" style="383" customWidth="1"/>
    <col min="504" max="740" width="9.140625" style="383"/>
    <col min="741" max="741" width="9" style="383" bestFit="1" customWidth="1"/>
    <col min="742" max="742" width="9.85546875" style="383" bestFit="1" customWidth="1"/>
    <col min="743" max="743" width="9.140625" style="383" bestFit="1" customWidth="1"/>
    <col min="744" max="744" width="16" style="383" bestFit="1" customWidth="1"/>
    <col min="745" max="745" width="9" style="383" bestFit="1" customWidth="1"/>
    <col min="746" max="746" width="7.85546875" style="383" bestFit="1" customWidth="1"/>
    <col min="747" max="747" width="11.7109375" style="383" bestFit="1" customWidth="1"/>
    <col min="748" max="748" width="14.28515625" style="383" customWidth="1"/>
    <col min="749" max="749" width="11.7109375" style="383" bestFit="1" customWidth="1"/>
    <col min="750" max="750" width="14.140625" style="383" bestFit="1" customWidth="1"/>
    <col min="751" max="751" width="16.7109375" style="383" customWidth="1"/>
    <col min="752" max="752" width="16.5703125" style="383" customWidth="1"/>
    <col min="753" max="754" width="7.85546875" style="383" bestFit="1" customWidth="1"/>
    <col min="755" max="755" width="8" style="383" bestFit="1" customWidth="1"/>
    <col min="756" max="757" width="7.85546875" style="383" bestFit="1" customWidth="1"/>
    <col min="758" max="758" width="9.7109375" style="383" customWidth="1"/>
    <col min="759" max="759" width="12.85546875" style="383" customWidth="1"/>
    <col min="760" max="996" width="9.140625" style="383"/>
    <col min="997" max="997" width="9" style="383" bestFit="1" customWidth="1"/>
    <col min="998" max="998" width="9.85546875" style="383" bestFit="1" customWidth="1"/>
    <col min="999" max="999" width="9.140625" style="383" bestFit="1" customWidth="1"/>
    <col min="1000" max="1000" width="16" style="383" bestFit="1" customWidth="1"/>
    <col min="1001" max="1001" width="9" style="383" bestFit="1" customWidth="1"/>
    <col min="1002" max="1002" width="7.85546875" style="383" bestFit="1" customWidth="1"/>
    <col min="1003" max="1003" width="11.7109375" style="383" bestFit="1" customWidth="1"/>
    <col min="1004" max="1004" width="14.28515625" style="383" customWidth="1"/>
    <col min="1005" max="1005" width="11.7109375" style="383" bestFit="1" customWidth="1"/>
    <col min="1006" max="1006" width="14.140625" style="383" bestFit="1" customWidth="1"/>
    <col min="1007" max="1007" width="16.7109375" style="383" customWidth="1"/>
    <col min="1008" max="1008" width="16.5703125" style="383" customWidth="1"/>
    <col min="1009" max="1010" width="7.85546875" style="383" bestFit="1" customWidth="1"/>
    <col min="1011" max="1011" width="8" style="383" bestFit="1" customWidth="1"/>
    <col min="1012" max="1013" width="7.85546875" style="383" bestFit="1" customWidth="1"/>
    <col min="1014" max="1014" width="9.7109375" style="383" customWidth="1"/>
    <col min="1015" max="1015" width="12.85546875" style="383" customWidth="1"/>
    <col min="1016" max="1252" width="9.140625" style="383"/>
    <col min="1253" max="1253" width="9" style="383" bestFit="1" customWidth="1"/>
    <col min="1254" max="1254" width="9.85546875" style="383" bestFit="1" customWidth="1"/>
    <col min="1255" max="1255" width="9.140625" style="383" bestFit="1" customWidth="1"/>
    <col min="1256" max="1256" width="16" style="383" bestFit="1" customWidth="1"/>
    <col min="1257" max="1257" width="9" style="383" bestFit="1" customWidth="1"/>
    <col min="1258" max="1258" width="7.85546875" style="383" bestFit="1" customWidth="1"/>
    <col min="1259" max="1259" width="11.7109375" style="383" bestFit="1" customWidth="1"/>
    <col min="1260" max="1260" width="14.28515625" style="383" customWidth="1"/>
    <col min="1261" max="1261" width="11.7109375" style="383" bestFit="1" customWidth="1"/>
    <col min="1262" max="1262" width="14.140625" style="383" bestFit="1" customWidth="1"/>
    <col min="1263" max="1263" width="16.7109375" style="383" customWidth="1"/>
    <col min="1264" max="1264" width="16.5703125" style="383" customWidth="1"/>
    <col min="1265" max="1266" width="7.85546875" style="383" bestFit="1" customWidth="1"/>
    <col min="1267" max="1267" width="8" style="383" bestFit="1" customWidth="1"/>
    <col min="1268" max="1269" width="7.85546875" style="383" bestFit="1" customWidth="1"/>
    <col min="1270" max="1270" width="9.7109375" style="383" customWidth="1"/>
    <col min="1271" max="1271" width="12.85546875" style="383" customWidth="1"/>
    <col min="1272" max="1508" width="9.140625" style="383"/>
    <col min="1509" max="1509" width="9" style="383" bestFit="1" customWidth="1"/>
    <col min="1510" max="1510" width="9.85546875" style="383" bestFit="1" customWidth="1"/>
    <col min="1511" max="1511" width="9.140625" style="383" bestFit="1" customWidth="1"/>
    <col min="1512" max="1512" width="16" style="383" bestFit="1" customWidth="1"/>
    <col min="1513" max="1513" width="9" style="383" bestFit="1" customWidth="1"/>
    <col min="1514" max="1514" width="7.85546875" style="383" bestFit="1" customWidth="1"/>
    <col min="1515" max="1515" width="11.7109375" style="383" bestFit="1" customWidth="1"/>
    <col min="1516" max="1516" width="14.28515625" style="383" customWidth="1"/>
    <col min="1517" max="1517" width="11.7109375" style="383" bestFit="1" customWidth="1"/>
    <col min="1518" max="1518" width="14.140625" style="383" bestFit="1" customWidth="1"/>
    <col min="1519" max="1519" width="16.7109375" style="383" customWidth="1"/>
    <col min="1520" max="1520" width="16.5703125" style="383" customWidth="1"/>
    <col min="1521" max="1522" width="7.85546875" style="383" bestFit="1" customWidth="1"/>
    <col min="1523" max="1523" width="8" style="383" bestFit="1" customWidth="1"/>
    <col min="1524" max="1525" width="7.85546875" style="383" bestFit="1" customWidth="1"/>
    <col min="1526" max="1526" width="9.7109375" style="383" customWidth="1"/>
    <col min="1527" max="1527" width="12.85546875" style="383" customWidth="1"/>
    <col min="1528" max="1764" width="9.140625" style="383"/>
    <col min="1765" max="1765" width="9" style="383" bestFit="1" customWidth="1"/>
    <col min="1766" max="1766" width="9.85546875" style="383" bestFit="1" customWidth="1"/>
    <col min="1767" max="1767" width="9.140625" style="383" bestFit="1" customWidth="1"/>
    <col min="1768" max="1768" width="16" style="383" bestFit="1" customWidth="1"/>
    <col min="1769" max="1769" width="9" style="383" bestFit="1" customWidth="1"/>
    <col min="1770" max="1770" width="7.85546875" style="383" bestFit="1" customWidth="1"/>
    <col min="1771" max="1771" width="11.7109375" style="383" bestFit="1" customWidth="1"/>
    <col min="1772" max="1772" width="14.28515625" style="383" customWidth="1"/>
    <col min="1773" max="1773" width="11.7109375" style="383" bestFit="1" customWidth="1"/>
    <col min="1774" max="1774" width="14.140625" style="383" bestFit="1" customWidth="1"/>
    <col min="1775" max="1775" width="16.7109375" style="383" customWidth="1"/>
    <col min="1776" max="1776" width="16.5703125" style="383" customWidth="1"/>
    <col min="1777" max="1778" width="7.85546875" style="383" bestFit="1" customWidth="1"/>
    <col min="1779" max="1779" width="8" style="383" bestFit="1" customWidth="1"/>
    <col min="1780" max="1781" width="7.85546875" style="383" bestFit="1" customWidth="1"/>
    <col min="1782" max="1782" width="9.7109375" style="383" customWidth="1"/>
    <col min="1783" max="1783" width="12.85546875" style="383" customWidth="1"/>
    <col min="1784" max="2020" width="9.140625" style="383"/>
    <col min="2021" max="2021" width="9" style="383" bestFit="1" customWidth="1"/>
    <col min="2022" max="2022" width="9.85546875" style="383" bestFit="1" customWidth="1"/>
    <col min="2023" max="2023" width="9.140625" style="383" bestFit="1" customWidth="1"/>
    <col min="2024" max="2024" width="16" style="383" bestFit="1" customWidth="1"/>
    <col min="2025" max="2025" width="9" style="383" bestFit="1" customWidth="1"/>
    <col min="2026" max="2026" width="7.85546875" style="383" bestFit="1" customWidth="1"/>
    <col min="2027" max="2027" width="11.7109375" style="383" bestFit="1" customWidth="1"/>
    <col min="2028" max="2028" width="14.28515625" style="383" customWidth="1"/>
    <col min="2029" max="2029" width="11.7109375" style="383" bestFit="1" customWidth="1"/>
    <col min="2030" max="2030" width="14.140625" style="383" bestFit="1" customWidth="1"/>
    <col min="2031" max="2031" width="16.7109375" style="383" customWidth="1"/>
    <col min="2032" max="2032" width="16.5703125" style="383" customWidth="1"/>
    <col min="2033" max="2034" width="7.85546875" style="383" bestFit="1" customWidth="1"/>
    <col min="2035" max="2035" width="8" style="383" bestFit="1" customWidth="1"/>
    <col min="2036" max="2037" width="7.85546875" style="383" bestFit="1" customWidth="1"/>
    <col min="2038" max="2038" width="9.7109375" style="383" customWidth="1"/>
    <col min="2039" max="2039" width="12.85546875" style="383" customWidth="1"/>
    <col min="2040" max="2276" width="9.140625" style="383"/>
    <col min="2277" max="2277" width="9" style="383" bestFit="1" customWidth="1"/>
    <col min="2278" max="2278" width="9.85546875" style="383" bestFit="1" customWidth="1"/>
    <col min="2279" max="2279" width="9.140625" style="383" bestFit="1" customWidth="1"/>
    <col min="2280" max="2280" width="16" style="383" bestFit="1" customWidth="1"/>
    <col min="2281" max="2281" width="9" style="383" bestFit="1" customWidth="1"/>
    <col min="2282" max="2282" width="7.85546875" style="383" bestFit="1" customWidth="1"/>
    <col min="2283" max="2283" width="11.7109375" style="383" bestFit="1" customWidth="1"/>
    <col min="2284" max="2284" width="14.28515625" style="383" customWidth="1"/>
    <col min="2285" max="2285" width="11.7109375" style="383" bestFit="1" customWidth="1"/>
    <col min="2286" max="2286" width="14.140625" style="383" bestFit="1" customWidth="1"/>
    <col min="2287" max="2287" width="16.7109375" style="383" customWidth="1"/>
    <col min="2288" max="2288" width="16.5703125" style="383" customWidth="1"/>
    <col min="2289" max="2290" width="7.85546875" style="383" bestFit="1" customWidth="1"/>
    <col min="2291" max="2291" width="8" style="383" bestFit="1" customWidth="1"/>
    <col min="2292" max="2293" width="7.85546875" style="383" bestFit="1" customWidth="1"/>
    <col min="2294" max="2294" width="9.7109375" style="383" customWidth="1"/>
    <col min="2295" max="2295" width="12.85546875" style="383" customWidth="1"/>
    <col min="2296" max="2532" width="9.140625" style="383"/>
    <col min="2533" max="2533" width="9" style="383" bestFit="1" customWidth="1"/>
    <col min="2534" max="2534" width="9.85546875" style="383" bestFit="1" customWidth="1"/>
    <col min="2535" max="2535" width="9.140625" style="383" bestFit="1" customWidth="1"/>
    <col min="2536" max="2536" width="16" style="383" bestFit="1" customWidth="1"/>
    <col min="2537" max="2537" width="9" style="383" bestFit="1" customWidth="1"/>
    <col min="2538" max="2538" width="7.85546875" style="383" bestFit="1" customWidth="1"/>
    <col min="2539" max="2539" width="11.7109375" style="383" bestFit="1" customWidth="1"/>
    <col min="2540" max="2540" width="14.28515625" style="383" customWidth="1"/>
    <col min="2541" max="2541" width="11.7109375" style="383" bestFit="1" customWidth="1"/>
    <col min="2542" max="2542" width="14.140625" style="383" bestFit="1" customWidth="1"/>
    <col min="2543" max="2543" width="16.7109375" style="383" customWidth="1"/>
    <col min="2544" max="2544" width="16.5703125" style="383" customWidth="1"/>
    <col min="2545" max="2546" width="7.85546875" style="383" bestFit="1" customWidth="1"/>
    <col min="2547" max="2547" width="8" style="383" bestFit="1" customWidth="1"/>
    <col min="2548" max="2549" width="7.85546875" style="383" bestFit="1" customWidth="1"/>
    <col min="2550" max="2550" width="9.7109375" style="383" customWidth="1"/>
    <col min="2551" max="2551" width="12.85546875" style="383" customWidth="1"/>
    <col min="2552" max="2788" width="9.140625" style="383"/>
    <col min="2789" max="2789" width="9" style="383" bestFit="1" customWidth="1"/>
    <col min="2790" max="2790" width="9.85546875" style="383" bestFit="1" customWidth="1"/>
    <col min="2791" max="2791" width="9.140625" style="383" bestFit="1" customWidth="1"/>
    <col min="2792" max="2792" width="16" style="383" bestFit="1" customWidth="1"/>
    <col min="2793" max="2793" width="9" style="383" bestFit="1" customWidth="1"/>
    <col min="2794" max="2794" width="7.85546875" style="383" bestFit="1" customWidth="1"/>
    <col min="2795" max="2795" width="11.7109375" style="383" bestFit="1" customWidth="1"/>
    <col min="2796" max="2796" width="14.28515625" style="383" customWidth="1"/>
    <col min="2797" max="2797" width="11.7109375" style="383" bestFit="1" customWidth="1"/>
    <col min="2798" max="2798" width="14.140625" style="383" bestFit="1" customWidth="1"/>
    <col min="2799" max="2799" width="16.7109375" style="383" customWidth="1"/>
    <col min="2800" max="2800" width="16.5703125" style="383" customWidth="1"/>
    <col min="2801" max="2802" width="7.85546875" style="383" bestFit="1" customWidth="1"/>
    <col min="2803" max="2803" width="8" style="383" bestFit="1" customWidth="1"/>
    <col min="2804" max="2805" width="7.85546875" style="383" bestFit="1" customWidth="1"/>
    <col min="2806" max="2806" width="9.7109375" style="383" customWidth="1"/>
    <col min="2807" max="2807" width="12.85546875" style="383" customWidth="1"/>
    <col min="2808" max="3044" width="9.140625" style="383"/>
    <col min="3045" max="3045" width="9" style="383" bestFit="1" customWidth="1"/>
    <col min="3046" max="3046" width="9.85546875" style="383" bestFit="1" customWidth="1"/>
    <col min="3047" max="3047" width="9.140625" style="383" bestFit="1" customWidth="1"/>
    <col min="3048" max="3048" width="16" style="383" bestFit="1" customWidth="1"/>
    <col min="3049" max="3049" width="9" style="383" bestFit="1" customWidth="1"/>
    <col min="3050" max="3050" width="7.85546875" style="383" bestFit="1" customWidth="1"/>
    <col min="3051" max="3051" width="11.7109375" style="383" bestFit="1" customWidth="1"/>
    <col min="3052" max="3052" width="14.28515625" style="383" customWidth="1"/>
    <col min="3053" max="3053" width="11.7109375" style="383" bestFit="1" customWidth="1"/>
    <col min="3054" max="3054" width="14.140625" style="383" bestFit="1" customWidth="1"/>
    <col min="3055" max="3055" width="16.7109375" style="383" customWidth="1"/>
    <col min="3056" max="3056" width="16.5703125" style="383" customWidth="1"/>
    <col min="3057" max="3058" width="7.85546875" style="383" bestFit="1" customWidth="1"/>
    <col min="3059" max="3059" width="8" style="383" bestFit="1" customWidth="1"/>
    <col min="3060" max="3061" width="7.85546875" style="383" bestFit="1" customWidth="1"/>
    <col min="3062" max="3062" width="9.7109375" style="383" customWidth="1"/>
    <col min="3063" max="3063" width="12.85546875" style="383" customWidth="1"/>
    <col min="3064" max="3300" width="9.140625" style="383"/>
    <col min="3301" max="3301" width="9" style="383" bestFit="1" customWidth="1"/>
    <col min="3302" max="3302" width="9.85546875" style="383" bestFit="1" customWidth="1"/>
    <col min="3303" max="3303" width="9.140625" style="383" bestFit="1" customWidth="1"/>
    <col min="3304" max="3304" width="16" style="383" bestFit="1" customWidth="1"/>
    <col min="3305" max="3305" width="9" style="383" bestFit="1" customWidth="1"/>
    <col min="3306" max="3306" width="7.85546875" style="383" bestFit="1" customWidth="1"/>
    <col min="3307" max="3307" width="11.7109375" style="383" bestFit="1" customWidth="1"/>
    <col min="3308" max="3308" width="14.28515625" style="383" customWidth="1"/>
    <col min="3309" max="3309" width="11.7109375" style="383" bestFit="1" customWidth="1"/>
    <col min="3310" max="3310" width="14.140625" style="383" bestFit="1" customWidth="1"/>
    <col min="3311" max="3311" width="16.7109375" style="383" customWidth="1"/>
    <col min="3312" max="3312" width="16.5703125" style="383" customWidth="1"/>
    <col min="3313" max="3314" width="7.85546875" style="383" bestFit="1" customWidth="1"/>
    <col min="3315" max="3315" width="8" style="383" bestFit="1" customWidth="1"/>
    <col min="3316" max="3317" width="7.85546875" style="383" bestFit="1" customWidth="1"/>
    <col min="3318" max="3318" width="9.7109375" style="383" customWidth="1"/>
    <col min="3319" max="3319" width="12.85546875" style="383" customWidth="1"/>
    <col min="3320" max="3556" width="9.140625" style="383"/>
    <col min="3557" max="3557" width="9" style="383" bestFit="1" customWidth="1"/>
    <col min="3558" max="3558" width="9.85546875" style="383" bestFit="1" customWidth="1"/>
    <col min="3559" max="3559" width="9.140625" style="383" bestFit="1" customWidth="1"/>
    <col min="3560" max="3560" width="16" style="383" bestFit="1" customWidth="1"/>
    <col min="3561" max="3561" width="9" style="383" bestFit="1" customWidth="1"/>
    <col min="3562" max="3562" width="7.85546875" style="383" bestFit="1" customWidth="1"/>
    <col min="3563" max="3563" width="11.7109375" style="383" bestFit="1" customWidth="1"/>
    <col min="3564" max="3564" width="14.28515625" style="383" customWidth="1"/>
    <col min="3565" max="3565" width="11.7109375" style="383" bestFit="1" customWidth="1"/>
    <col min="3566" max="3566" width="14.140625" style="383" bestFit="1" customWidth="1"/>
    <col min="3567" max="3567" width="16.7109375" style="383" customWidth="1"/>
    <col min="3568" max="3568" width="16.5703125" style="383" customWidth="1"/>
    <col min="3569" max="3570" width="7.85546875" style="383" bestFit="1" customWidth="1"/>
    <col min="3571" max="3571" width="8" style="383" bestFit="1" customWidth="1"/>
    <col min="3572" max="3573" width="7.85546875" style="383" bestFit="1" customWidth="1"/>
    <col min="3574" max="3574" width="9.7109375" style="383" customWidth="1"/>
    <col min="3575" max="3575" width="12.85546875" style="383" customWidth="1"/>
    <col min="3576" max="3812" width="9.140625" style="383"/>
    <col min="3813" max="3813" width="9" style="383" bestFit="1" customWidth="1"/>
    <col min="3814" max="3814" width="9.85546875" style="383" bestFit="1" customWidth="1"/>
    <col min="3815" max="3815" width="9.140625" style="383" bestFit="1" customWidth="1"/>
    <col min="3816" max="3816" width="16" style="383" bestFit="1" customWidth="1"/>
    <col min="3817" max="3817" width="9" style="383" bestFit="1" customWidth="1"/>
    <col min="3818" max="3818" width="7.85546875" style="383" bestFit="1" customWidth="1"/>
    <col min="3819" max="3819" width="11.7109375" style="383" bestFit="1" customWidth="1"/>
    <col min="3820" max="3820" width="14.28515625" style="383" customWidth="1"/>
    <col min="3821" max="3821" width="11.7109375" style="383" bestFit="1" customWidth="1"/>
    <col min="3822" max="3822" width="14.140625" style="383" bestFit="1" customWidth="1"/>
    <col min="3823" max="3823" width="16.7109375" style="383" customWidth="1"/>
    <col min="3824" max="3824" width="16.5703125" style="383" customWidth="1"/>
    <col min="3825" max="3826" width="7.85546875" style="383" bestFit="1" customWidth="1"/>
    <col min="3827" max="3827" width="8" style="383" bestFit="1" customWidth="1"/>
    <col min="3828" max="3829" width="7.85546875" style="383" bestFit="1" customWidth="1"/>
    <col min="3830" max="3830" width="9.7109375" style="383" customWidth="1"/>
    <col min="3831" max="3831" width="12.85546875" style="383" customWidth="1"/>
    <col min="3832" max="4068" width="9.140625" style="383"/>
    <col min="4069" max="4069" width="9" style="383" bestFit="1" customWidth="1"/>
    <col min="4070" max="4070" width="9.85546875" style="383" bestFit="1" customWidth="1"/>
    <col min="4071" max="4071" width="9.140625" style="383" bestFit="1" customWidth="1"/>
    <col min="4072" max="4072" width="16" style="383" bestFit="1" customWidth="1"/>
    <col min="4073" max="4073" width="9" style="383" bestFit="1" customWidth="1"/>
    <col min="4074" max="4074" width="7.85546875" style="383" bestFit="1" customWidth="1"/>
    <col min="4075" max="4075" width="11.7109375" style="383" bestFit="1" customWidth="1"/>
    <col min="4076" max="4076" width="14.28515625" style="383" customWidth="1"/>
    <col min="4077" max="4077" width="11.7109375" style="383" bestFit="1" customWidth="1"/>
    <col min="4078" max="4078" width="14.140625" style="383" bestFit="1" customWidth="1"/>
    <col min="4079" max="4079" width="16.7109375" style="383" customWidth="1"/>
    <col min="4080" max="4080" width="16.5703125" style="383" customWidth="1"/>
    <col min="4081" max="4082" width="7.85546875" style="383" bestFit="1" customWidth="1"/>
    <col min="4083" max="4083" width="8" style="383" bestFit="1" customWidth="1"/>
    <col min="4084" max="4085" width="7.85546875" style="383" bestFit="1" customWidth="1"/>
    <col min="4086" max="4086" width="9.7109375" style="383" customWidth="1"/>
    <col min="4087" max="4087" width="12.85546875" style="383" customWidth="1"/>
    <col min="4088" max="4324" width="9.140625" style="383"/>
    <col min="4325" max="4325" width="9" style="383" bestFit="1" customWidth="1"/>
    <col min="4326" max="4326" width="9.85546875" style="383" bestFit="1" customWidth="1"/>
    <col min="4327" max="4327" width="9.140625" style="383" bestFit="1" customWidth="1"/>
    <col min="4328" max="4328" width="16" style="383" bestFit="1" customWidth="1"/>
    <col min="4329" max="4329" width="9" style="383" bestFit="1" customWidth="1"/>
    <col min="4330" max="4330" width="7.85546875" style="383" bestFit="1" customWidth="1"/>
    <col min="4331" max="4331" width="11.7109375" style="383" bestFit="1" customWidth="1"/>
    <col min="4332" max="4332" width="14.28515625" style="383" customWidth="1"/>
    <col min="4333" max="4333" width="11.7109375" style="383" bestFit="1" customWidth="1"/>
    <col min="4334" max="4334" width="14.140625" style="383" bestFit="1" customWidth="1"/>
    <col min="4335" max="4335" width="16.7109375" style="383" customWidth="1"/>
    <col min="4336" max="4336" width="16.5703125" style="383" customWidth="1"/>
    <col min="4337" max="4338" width="7.85546875" style="383" bestFit="1" customWidth="1"/>
    <col min="4339" max="4339" width="8" style="383" bestFit="1" customWidth="1"/>
    <col min="4340" max="4341" width="7.85546875" style="383" bestFit="1" customWidth="1"/>
    <col min="4342" max="4342" width="9.7109375" style="383" customWidth="1"/>
    <col min="4343" max="4343" width="12.85546875" style="383" customWidth="1"/>
    <col min="4344" max="4580" width="9.140625" style="383"/>
    <col min="4581" max="4581" width="9" style="383" bestFit="1" customWidth="1"/>
    <col min="4582" max="4582" width="9.85546875" style="383" bestFit="1" customWidth="1"/>
    <col min="4583" max="4583" width="9.140625" style="383" bestFit="1" customWidth="1"/>
    <col min="4584" max="4584" width="16" style="383" bestFit="1" customWidth="1"/>
    <col min="4585" max="4585" width="9" style="383" bestFit="1" customWidth="1"/>
    <col min="4586" max="4586" width="7.85546875" style="383" bestFit="1" customWidth="1"/>
    <col min="4587" max="4587" width="11.7109375" style="383" bestFit="1" customWidth="1"/>
    <col min="4588" max="4588" width="14.28515625" style="383" customWidth="1"/>
    <col min="4589" max="4589" width="11.7109375" style="383" bestFit="1" customWidth="1"/>
    <col min="4590" max="4590" width="14.140625" style="383" bestFit="1" customWidth="1"/>
    <col min="4591" max="4591" width="16.7109375" style="383" customWidth="1"/>
    <col min="4592" max="4592" width="16.5703125" style="383" customWidth="1"/>
    <col min="4593" max="4594" width="7.85546875" style="383" bestFit="1" customWidth="1"/>
    <col min="4595" max="4595" width="8" style="383" bestFit="1" customWidth="1"/>
    <col min="4596" max="4597" width="7.85546875" style="383" bestFit="1" customWidth="1"/>
    <col min="4598" max="4598" width="9.7109375" style="383" customWidth="1"/>
    <col min="4599" max="4599" width="12.85546875" style="383" customWidth="1"/>
    <col min="4600" max="4836" width="9.140625" style="383"/>
    <col min="4837" max="4837" width="9" style="383" bestFit="1" customWidth="1"/>
    <col min="4838" max="4838" width="9.85546875" style="383" bestFit="1" customWidth="1"/>
    <col min="4839" max="4839" width="9.140625" style="383" bestFit="1" customWidth="1"/>
    <col min="4840" max="4840" width="16" style="383" bestFit="1" customWidth="1"/>
    <col min="4841" max="4841" width="9" style="383" bestFit="1" customWidth="1"/>
    <col min="4842" max="4842" width="7.85546875" style="383" bestFit="1" customWidth="1"/>
    <col min="4843" max="4843" width="11.7109375" style="383" bestFit="1" customWidth="1"/>
    <col min="4844" max="4844" width="14.28515625" style="383" customWidth="1"/>
    <col min="4845" max="4845" width="11.7109375" style="383" bestFit="1" customWidth="1"/>
    <col min="4846" max="4846" width="14.140625" style="383" bestFit="1" customWidth="1"/>
    <col min="4847" max="4847" width="16.7109375" style="383" customWidth="1"/>
    <col min="4848" max="4848" width="16.5703125" style="383" customWidth="1"/>
    <col min="4849" max="4850" width="7.85546875" style="383" bestFit="1" customWidth="1"/>
    <col min="4851" max="4851" width="8" style="383" bestFit="1" customWidth="1"/>
    <col min="4852" max="4853" width="7.85546875" style="383" bestFit="1" customWidth="1"/>
    <col min="4854" max="4854" width="9.7109375" style="383" customWidth="1"/>
    <col min="4855" max="4855" width="12.85546875" style="383" customWidth="1"/>
    <col min="4856" max="5092" width="9.140625" style="383"/>
    <col min="5093" max="5093" width="9" style="383" bestFit="1" customWidth="1"/>
    <col min="5094" max="5094" width="9.85546875" style="383" bestFit="1" customWidth="1"/>
    <col min="5095" max="5095" width="9.140625" style="383" bestFit="1" customWidth="1"/>
    <col min="5096" max="5096" width="16" style="383" bestFit="1" customWidth="1"/>
    <col min="5097" max="5097" width="9" style="383" bestFit="1" customWidth="1"/>
    <col min="5098" max="5098" width="7.85546875" style="383" bestFit="1" customWidth="1"/>
    <col min="5099" max="5099" width="11.7109375" style="383" bestFit="1" customWidth="1"/>
    <col min="5100" max="5100" width="14.28515625" style="383" customWidth="1"/>
    <col min="5101" max="5101" width="11.7109375" style="383" bestFit="1" customWidth="1"/>
    <col min="5102" max="5102" width="14.140625" style="383" bestFit="1" customWidth="1"/>
    <col min="5103" max="5103" width="16.7109375" style="383" customWidth="1"/>
    <col min="5104" max="5104" width="16.5703125" style="383" customWidth="1"/>
    <col min="5105" max="5106" width="7.85546875" style="383" bestFit="1" customWidth="1"/>
    <col min="5107" max="5107" width="8" style="383" bestFit="1" customWidth="1"/>
    <col min="5108" max="5109" width="7.85546875" style="383" bestFit="1" customWidth="1"/>
    <col min="5110" max="5110" width="9.7109375" style="383" customWidth="1"/>
    <col min="5111" max="5111" width="12.85546875" style="383" customWidth="1"/>
    <col min="5112" max="5348" width="9.140625" style="383"/>
    <col min="5349" max="5349" width="9" style="383" bestFit="1" customWidth="1"/>
    <col min="5350" max="5350" width="9.85546875" style="383" bestFit="1" customWidth="1"/>
    <col min="5351" max="5351" width="9.140625" style="383" bestFit="1" customWidth="1"/>
    <col min="5352" max="5352" width="16" style="383" bestFit="1" customWidth="1"/>
    <col min="5353" max="5353" width="9" style="383" bestFit="1" customWidth="1"/>
    <col min="5354" max="5354" width="7.85546875" style="383" bestFit="1" customWidth="1"/>
    <col min="5355" max="5355" width="11.7109375" style="383" bestFit="1" customWidth="1"/>
    <col min="5356" max="5356" width="14.28515625" style="383" customWidth="1"/>
    <col min="5357" max="5357" width="11.7109375" style="383" bestFit="1" customWidth="1"/>
    <col min="5358" max="5358" width="14.140625" style="383" bestFit="1" customWidth="1"/>
    <col min="5359" max="5359" width="16.7109375" style="383" customWidth="1"/>
    <col min="5360" max="5360" width="16.5703125" style="383" customWidth="1"/>
    <col min="5361" max="5362" width="7.85546875" style="383" bestFit="1" customWidth="1"/>
    <col min="5363" max="5363" width="8" style="383" bestFit="1" customWidth="1"/>
    <col min="5364" max="5365" width="7.85546875" style="383" bestFit="1" customWidth="1"/>
    <col min="5366" max="5366" width="9.7109375" style="383" customWidth="1"/>
    <col min="5367" max="5367" width="12.85546875" style="383" customWidth="1"/>
    <col min="5368" max="5604" width="9.140625" style="383"/>
    <col min="5605" max="5605" width="9" style="383" bestFit="1" customWidth="1"/>
    <col min="5606" max="5606" width="9.85546875" style="383" bestFit="1" customWidth="1"/>
    <col min="5607" max="5607" width="9.140625" style="383" bestFit="1" customWidth="1"/>
    <col min="5608" max="5608" width="16" style="383" bestFit="1" customWidth="1"/>
    <col min="5609" max="5609" width="9" style="383" bestFit="1" customWidth="1"/>
    <col min="5610" max="5610" width="7.85546875" style="383" bestFit="1" customWidth="1"/>
    <col min="5611" max="5611" width="11.7109375" style="383" bestFit="1" customWidth="1"/>
    <col min="5612" max="5612" width="14.28515625" style="383" customWidth="1"/>
    <col min="5613" max="5613" width="11.7109375" style="383" bestFit="1" customWidth="1"/>
    <col min="5614" max="5614" width="14.140625" style="383" bestFit="1" customWidth="1"/>
    <col min="5615" max="5615" width="16.7109375" style="383" customWidth="1"/>
    <col min="5616" max="5616" width="16.5703125" style="383" customWidth="1"/>
    <col min="5617" max="5618" width="7.85546875" style="383" bestFit="1" customWidth="1"/>
    <col min="5619" max="5619" width="8" style="383" bestFit="1" customWidth="1"/>
    <col min="5620" max="5621" width="7.85546875" style="383" bestFit="1" customWidth="1"/>
    <col min="5622" max="5622" width="9.7109375" style="383" customWidth="1"/>
    <col min="5623" max="5623" width="12.85546875" style="383" customWidth="1"/>
    <col min="5624" max="5860" width="9.140625" style="383"/>
    <col min="5861" max="5861" width="9" style="383" bestFit="1" customWidth="1"/>
    <col min="5862" max="5862" width="9.85546875" style="383" bestFit="1" customWidth="1"/>
    <col min="5863" max="5863" width="9.140625" style="383" bestFit="1" customWidth="1"/>
    <col min="5864" max="5864" width="16" style="383" bestFit="1" customWidth="1"/>
    <col min="5865" max="5865" width="9" style="383" bestFit="1" customWidth="1"/>
    <col min="5866" max="5866" width="7.85546875" style="383" bestFit="1" customWidth="1"/>
    <col min="5867" max="5867" width="11.7109375" style="383" bestFit="1" customWidth="1"/>
    <col min="5868" max="5868" width="14.28515625" style="383" customWidth="1"/>
    <col min="5869" max="5869" width="11.7109375" style="383" bestFit="1" customWidth="1"/>
    <col min="5870" max="5870" width="14.140625" style="383" bestFit="1" customWidth="1"/>
    <col min="5871" max="5871" width="16.7109375" style="383" customWidth="1"/>
    <col min="5872" max="5872" width="16.5703125" style="383" customWidth="1"/>
    <col min="5873" max="5874" width="7.85546875" style="383" bestFit="1" customWidth="1"/>
    <col min="5875" max="5875" width="8" style="383" bestFit="1" customWidth="1"/>
    <col min="5876" max="5877" width="7.85546875" style="383" bestFit="1" customWidth="1"/>
    <col min="5878" max="5878" width="9.7109375" style="383" customWidth="1"/>
    <col min="5879" max="5879" width="12.85546875" style="383" customWidth="1"/>
    <col min="5880" max="6116" width="9.140625" style="383"/>
    <col min="6117" max="6117" width="9" style="383" bestFit="1" customWidth="1"/>
    <col min="6118" max="6118" width="9.85546875" style="383" bestFit="1" customWidth="1"/>
    <col min="6119" max="6119" width="9.140625" style="383" bestFit="1" customWidth="1"/>
    <col min="6120" max="6120" width="16" style="383" bestFit="1" customWidth="1"/>
    <col min="6121" max="6121" width="9" style="383" bestFit="1" customWidth="1"/>
    <col min="6122" max="6122" width="7.85546875" style="383" bestFit="1" customWidth="1"/>
    <col min="6123" max="6123" width="11.7109375" style="383" bestFit="1" customWidth="1"/>
    <col min="6124" max="6124" width="14.28515625" style="383" customWidth="1"/>
    <col min="6125" max="6125" width="11.7109375" style="383" bestFit="1" customWidth="1"/>
    <col min="6126" max="6126" width="14.140625" style="383" bestFit="1" customWidth="1"/>
    <col min="6127" max="6127" width="16.7109375" style="383" customWidth="1"/>
    <col min="6128" max="6128" width="16.5703125" style="383" customWidth="1"/>
    <col min="6129" max="6130" width="7.85546875" style="383" bestFit="1" customWidth="1"/>
    <col min="6131" max="6131" width="8" style="383" bestFit="1" customWidth="1"/>
    <col min="6132" max="6133" width="7.85546875" style="383" bestFit="1" customWidth="1"/>
    <col min="6134" max="6134" width="9.7109375" style="383" customWidth="1"/>
    <col min="6135" max="6135" width="12.85546875" style="383" customWidth="1"/>
    <col min="6136" max="6372" width="9.140625" style="383"/>
    <col min="6373" max="6373" width="9" style="383" bestFit="1" customWidth="1"/>
    <col min="6374" max="6374" width="9.85546875" style="383" bestFit="1" customWidth="1"/>
    <col min="6375" max="6375" width="9.140625" style="383" bestFit="1" customWidth="1"/>
    <col min="6376" max="6376" width="16" style="383" bestFit="1" customWidth="1"/>
    <col min="6377" max="6377" width="9" style="383" bestFit="1" customWidth="1"/>
    <col min="6378" max="6378" width="7.85546875" style="383" bestFit="1" customWidth="1"/>
    <col min="6379" max="6379" width="11.7109375" style="383" bestFit="1" customWidth="1"/>
    <col min="6380" max="6380" width="14.28515625" style="383" customWidth="1"/>
    <col min="6381" max="6381" width="11.7109375" style="383" bestFit="1" customWidth="1"/>
    <col min="6382" max="6382" width="14.140625" style="383" bestFit="1" customWidth="1"/>
    <col min="6383" max="6383" width="16.7109375" style="383" customWidth="1"/>
    <col min="6384" max="6384" width="16.5703125" style="383" customWidth="1"/>
    <col min="6385" max="6386" width="7.85546875" style="383" bestFit="1" customWidth="1"/>
    <col min="6387" max="6387" width="8" style="383" bestFit="1" customWidth="1"/>
    <col min="6388" max="6389" width="7.85546875" style="383" bestFit="1" customWidth="1"/>
    <col min="6390" max="6390" width="9.7109375" style="383" customWidth="1"/>
    <col min="6391" max="6391" width="12.85546875" style="383" customWidth="1"/>
    <col min="6392" max="6628" width="9.140625" style="383"/>
    <col min="6629" max="6629" width="9" style="383" bestFit="1" customWidth="1"/>
    <col min="6630" max="6630" width="9.85546875" style="383" bestFit="1" customWidth="1"/>
    <col min="6631" max="6631" width="9.140625" style="383" bestFit="1" customWidth="1"/>
    <col min="6632" max="6632" width="16" style="383" bestFit="1" customWidth="1"/>
    <col min="6633" max="6633" width="9" style="383" bestFit="1" customWidth="1"/>
    <col min="6634" max="6634" width="7.85546875" style="383" bestFit="1" customWidth="1"/>
    <col min="6635" max="6635" width="11.7109375" style="383" bestFit="1" customWidth="1"/>
    <col min="6636" max="6636" width="14.28515625" style="383" customWidth="1"/>
    <col min="6637" max="6637" width="11.7109375" style="383" bestFit="1" customWidth="1"/>
    <col min="6638" max="6638" width="14.140625" style="383" bestFit="1" customWidth="1"/>
    <col min="6639" max="6639" width="16.7109375" style="383" customWidth="1"/>
    <col min="6640" max="6640" width="16.5703125" style="383" customWidth="1"/>
    <col min="6641" max="6642" width="7.85546875" style="383" bestFit="1" customWidth="1"/>
    <col min="6643" max="6643" width="8" style="383" bestFit="1" customWidth="1"/>
    <col min="6644" max="6645" width="7.85546875" style="383" bestFit="1" customWidth="1"/>
    <col min="6646" max="6646" width="9.7109375" style="383" customWidth="1"/>
    <col min="6647" max="6647" width="12.85546875" style="383" customWidth="1"/>
    <col min="6648" max="6884" width="9.140625" style="383"/>
    <col min="6885" max="6885" width="9" style="383" bestFit="1" customWidth="1"/>
    <col min="6886" max="6886" width="9.85546875" style="383" bestFit="1" customWidth="1"/>
    <col min="6887" max="6887" width="9.140625" style="383" bestFit="1" customWidth="1"/>
    <col min="6888" max="6888" width="16" style="383" bestFit="1" customWidth="1"/>
    <col min="6889" max="6889" width="9" style="383" bestFit="1" customWidth="1"/>
    <col min="6890" max="6890" width="7.85546875" style="383" bestFit="1" customWidth="1"/>
    <col min="6891" max="6891" width="11.7109375" style="383" bestFit="1" customWidth="1"/>
    <col min="6892" max="6892" width="14.28515625" style="383" customWidth="1"/>
    <col min="6893" max="6893" width="11.7109375" style="383" bestFit="1" customWidth="1"/>
    <col min="6894" max="6894" width="14.140625" style="383" bestFit="1" customWidth="1"/>
    <col min="6895" max="6895" width="16.7109375" style="383" customWidth="1"/>
    <col min="6896" max="6896" width="16.5703125" style="383" customWidth="1"/>
    <col min="6897" max="6898" width="7.85546875" style="383" bestFit="1" customWidth="1"/>
    <col min="6899" max="6899" width="8" style="383" bestFit="1" customWidth="1"/>
    <col min="6900" max="6901" width="7.85546875" style="383" bestFit="1" customWidth="1"/>
    <col min="6902" max="6902" width="9.7109375" style="383" customWidth="1"/>
    <col min="6903" max="6903" width="12.85546875" style="383" customWidth="1"/>
    <col min="6904" max="7140" width="9.140625" style="383"/>
    <col min="7141" max="7141" width="9" style="383" bestFit="1" customWidth="1"/>
    <col min="7142" max="7142" width="9.85546875" style="383" bestFit="1" customWidth="1"/>
    <col min="7143" max="7143" width="9.140625" style="383" bestFit="1" customWidth="1"/>
    <col min="7144" max="7144" width="16" style="383" bestFit="1" customWidth="1"/>
    <col min="7145" max="7145" width="9" style="383" bestFit="1" customWidth="1"/>
    <col min="7146" max="7146" width="7.85546875" style="383" bestFit="1" customWidth="1"/>
    <col min="7147" max="7147" width="11.7109375" style="383" bestFit="1" customWidth="1"/>
    <col min="7148" max="7148" width="14.28515625" style="383" customWidth="1"/>
    <col min="7149" max="7149" width="11.7109375" style="383" bestFit="1" customWidth="1"/>
    <col min="7150" max="7150" width="14.140625" style="383" bestFit="1" customWidth="1"/>
    <col min="7151" max="7151" width="16.7109375" style="383" customWidth="1"/>
    <col min="7152" max="7152" width="16.5703125" style="383" customWidth="1"/>
    <col min="7153" max="7154" width="7.85546875" style="383" bestFit="1" customWidth="1"/>
    <col min="7155" max="7155" width="8" style="383" bestFit="1" customWidth="1"/>
    <col min="7156" max="7157" width="7.85546875" style="383" bestFit="1" customWidth="1"/>
    <col min="7158" max="7158" width="9.7109375" style="383" customWidth="1"/>
    <col min="7159" max="7159" width="12.85546875" style="383" customWidth="1"/>
    <col min="7160" max="7396" width="9.140625" style="383"/>
    <col min="7397" max="7397" width="9" style="383" bestFit="1" customWidth="1"/>
    <col min="7398" max="7398" width="9.85546875" style="383" bestFit="1" customWidth="1"/>
    <col min="7399" max="7399" width="9.140625" style="383" bestFit="1" customWidth="1"/>
    <col min="7400" max="7400" width="16" style="383" bestFit="1" customWidth="1"/>
    <col min="7401" max="7401" width="9" style="383" bestFit="1" customWidth="1"/>
    <col min="7402" max="7402" width="7.85546875" style="383" bestFit="1" customWidth="1"/>
    <col min="7403" max="7403" width="11.7109375" style="383" bestFit="1" customWidth="1"/>
    <col min="7404" max="7404" width="14.28515625" style="383" customWidth="1"/>
    <col min="7405" max="7405" width="11.7109375" style="383" bestFit="1" customWidth="1"/>
    <col min="7406" max="7406" width="14.140625" style="383" bestFit="1" customWidth="1"/>
    <col min="7407" max="7407" width="16.7109375" style="383" customWidth="1"/>
    <col min="7408" max="7408" width="16.5703125" style="383" customWidth="1"/>
    <col min="7409" max="7410" width="7.85546875" style="383" bestFit="1" customWidth="1"/>
    <col min="7411" max="7411" width="8" style="383" bestFit="1" customWidth="1"/>
    <col min="7412" max="7413" width="7.85546875" style="383" bestFit="1" customWidth="1"/>
    <col min="7414" max="7414" width="9.7109375" style="383" customWidth="1"/>
    <col min="7415" max="7415" width="12.85546875" style="383" customWidth="1"/>
    <col min="7416" max="7652" width="9.140625" style="383"/>
    <col min="7653" max="7653" width="9" style="383" bestFit="1" customWidth="1"/>
    <col min="7654" max="7654" width="9.85546875" style="383" bestFit="1" customWidth="1"/>
    <col min="7655" max="7655" width="9.140625" style="383" bestFit="1" customWidth="1"/>
    <col min="7656" max="7656" width="16" style="383" bestFit="1" customWidth="1"/>
    <col min="7657" max="7657" width="9" style="383" bestFit="1" customWidth="1"/>
    <col min="7658" max="7658" width="7.85546875" style="383" bestFit="1" customWidth="1"/>
    <col min="7659" max="7659" width="11.7109375" style="383" bestFit="1" customWidth="1"/>
    <col min="7660" max="7660" width="14.28515625" style="383" customWidth="1"/>
    <col min="7661" max="7661" width="11.7109375" style="383" bestFit="1" customWidth="1"/>
    <col min="7662" max="7662" width="14.140625" style="383" bestFit="1" customWidth="1"/>
    <col min="7663" max="7663" width="16.7109375" style="383" customWidth="1"/>
    <col min="7664" max="7664" width="16.5703125" style="383" customWidth="1"/>
    <col min="7665" max="7666" width="7.85546875" style="383" bestFit="1" customWidth="1"/>
    <col min="7667" max="7667" width="8" style="383" bestFit="1" customWidth="1"/>
    <col min="7668" max="7669" width="7.85546875" style="383" bestFit="1" customWidth="1"/>
    <col min="7670" max="7670" width="9.7109375" style="383" customWidth="1"/>
    <col min="7671" max="7671" width="12.85546875" style="383" customWidth="1"/>
    <col min="7672" max="7908" width="9.140625" style="383"/>
    <col min="7909" max="7909" width="9" style="383" bestFit="1" customWidth="1"/>
    <col min="7910" max="7910" width="9.85546875" style="383" bestFit="1" customWidth="1"/>
    <col min="7911" max="7911" width="9.140625" style="383" bestFit="1" customWidth="1"/>
    <col min="7912" max="7912" width="16" style="383" bestFit="1" customWidth="1"/>
    <col min="7913" max="7913" width="9" style="383" bestFit="1" customWidth="1"/>
    <col min="7914" max="7914" width="7.85546875" style="383" bestFit="1" customWidth="1"/>
    <col min="7915" max="7915" width="11.7109375" style="383" bestFit="1" customWidth="1"/>
    <col min="7916" max="7916" width="14.28515625" style="383" customWidth="1"/>
    <col min="7917" max="7917" width="11.7109375" style="383" bestFit="1" customWidth="1"/>
    <col min="7918" max="7918" width="14.140625" style="383" bestFit="1" customWidth="1"/>
    <col min="7919" max="7919" width="16.7109375" style="383" customWidth="1"/>
    <col min="7920" max="7920" width="16.5703125" style="383" customWidth="1"/>
    <col min="7921" max="7922" width="7.85546875" style="383" bestFit="1" customWidth="1"/>
    <col min="7923" max="7923" width="8" style="383" bestFit="1" customWidth="1"/>
    <col min="7924" max="7925" width="7.85546875" style="383" bestFit="1" customWidth="1"/>
    <col min="7926" max="7926" width="9.7109375" style="383" customWidth="1"/>
    <col min="7927" max="7927" width="12.85546875" style="383" customWidth="1"/>
    <col min="7928" max="8164" width="9.140625" style="383"/>
    <col min="8165" max="8165" width="9" style="383" bestFit="1" customWidth="1"/>
    <col min="8166" max="8166" width="9.85546875" style="383" bestFit="1" customWidth="1"/>
    <col min="8167" max="8167" width="9.140625" style="383" bestFit="1" customWidth="1"/>
    <col min="8168" max="8168" width="16" style="383" bestFit="1" customWidth="1"/>
    <col min="8169" max="8169" width="9" style="383" bestFit="1" customWidth="1"/>
    <col min="8170" max="8170" width="7.85546875" style="383" bestFit="1" customWidth="1"/>
    <col min="8171" max="8171" width="11.7109375" style="383" bestFit="1" customWidth="1"/>
    <col min="8172" max="8172" width="14.28515625" style="383" customWidth="1"/>
    <col min="8173" max="8173" width="11.7109375" style="383" bestFit="1" customWidth="1"/>
    <col min="8174" max="8174" width="14.140625" style="383" bestFit="1" customWidth="1"/>
    <col min="8175" max="8175" width="16.7109375" style="383" customWidth="1"/>
    <col min="8176" max="8176" width="16.5703125" style="383" customWidth="1"/>
    <col min="8177" max="8178" width="7.85546875" style="383" bestFit="1" customWidth="1"/>
    <col min="8179" max="8179" width="8" style="383" bestFit="1" customWidth="1"/>
    <col min="8180" max="8181" width="7.85546875" style="383" bestFit="1" customWidth="1"/>
    <col min="8182" max="8182" width="9.7109375" style="383" customWidth="1"/>
    <col min="8183" max="8183" width="12.85546875" style="383" customWidth="1"/>
    <col min="8184" max="8420" width="9.140625" style="383"/>
    <col min="8421" max="8421" width="9" style="383" bestFit="1" customWidth="1"/>
    <col min="8422" max="8422" width="9.85546875" style="383" bestFit="1" customWidth="1"/>
    <col min="8423" max="8423" width="9.140625" style="383" bestFit="1" customWidth="1"/>
    <col min="8424" max="8424" width="16" style="383" bestFit="1" customWidth="1"/>
    <col min="8425" max="8425" width="9" style="383" bestFit="1" customWidth="1"/>
    <col min="8426" max="8426" width="7.85546875" style="383" bestFit="1" customWidth="1"/>
    <col min="8427" max="8427" width="11.7109375" style="383" bestFit="1" customWidth="1"/>
    <col min="8428" max="8428" width="14.28515625" style="383" customWidth="1"/>
    <col min="8429" max="8429" width="11.7109375" style="383" bestFit="1" customWidth="1"/>
    <col min="8430" max="8430" width="14.140625" style="383" bestFit="1" customWidth="1"/>
    <col min="8431" max="8431" width="16.7109375" style="383" customWidth="1"/>
    <col min="8432" max="8432" width="16.5703125" style="383" customWidth="1"/>
    <col min="8433" max="8434" width="7.85546875" style="383" bestFit="1" customWidth="1"/>
    <col min="8435" max="8435" width="8" style="383" bestFit="1" customWidth="1"/>
    <col min="8436" max="8437" width="7.85546875" style="383" bestFit="1" customWidth="1"/>
    <col min="8438" max="8438" width="9.7109375" style="383" customWidth="1"/>
    <col min="8439" max="8439" width="12.85546875" style="383" customWidth="1"/>
    <col min="8440" max="8676" width="9.140625" style="383"/>
    <col min="8677" max="8677" width="9" style="383" bestFit="1" customWidth="1"/>
    <col min="8678" max="8678" width="9.85546875" style="383" bestFit="1" customWidth="1"/>
    <col min="8679" max="8679" width="9.140625" style="383" bestFit="1" customWidth="1"/>
    <col min="8680" max="8680" width="16" style="383" bestFit="1" customWidth="1"/>
    <col min="8681" max="8681" width="9" style="383" bestFit="1" customWidth="1"/>
    <col min="8682" max="8682" width="7.85546875" style="383" bestFit="1" customWidth="1"/>
    <col min="8683" max="8683" width="11.7109375" style="383" bestFit="1" customWidth="1"/>
    <col min="8684" max="8684" width="14.28515625" style="383" customWidth="1"/>
    <col min="8685" max="8685" width="11.7109375" style="383" bestFit="1" customWidth="1"/>
    <col min="8686" max="8686" width="14.140625" style="383" bestFit="1" customWidth="1"/>
    <col min="8687" max="8687" width="16.7109375" style="383" customWidth="1"/>
    <col min="8688" max="8688" width="16.5703125" style="383" customWidth="1"/>
    <col min="8689" max="8690" width="7.85546875" style="383" bestFit="1" customWidth="1"/>
    <col min="8691" max="8691" width="8" style="383" bestFit="1" customWidth="1"/>
    <col min="8692" max="8693" width="7.85546875" style="383" bestFit="1" customWidth="1"/>
    <col min="8694" max="8694" width="9.7109375" style="383" customWidth="1"/>
    <col min="8695" max="8695" width="12.85546875" style="383" customWidth="1"/>
    <col min="8696" max="8932" width="9.140625" style="383"/>
    <col min="8933" max="8933" width="9" style="383" bestFit="1" customWidth="1"/>
    <col min="8934" max="8934" width="9.85546875" style="383" bestFit="1" customWidth="1"/>
    <col min="8935" max="8935" width="9.140625" style="383" bestFit="1" customWidth="1"/>
    <col min="8936" max="8936" width="16" style="383" bestFit="1" customWidth="1"/>
    <col min="8937" max="8937" width="9" style="383" bestFit="1" customWidth="1"/>
    <col min="8938" max="8938" width="7.85546875" style="383" bestFit="1" customWidth="1"/>
    <col min="8939" max="8939" width="11.7109375" style="383" bestFit="1" customWidth="1"/>
    <col min="8940" max="8940" width="14.28515625" style="383" customWidth="1"/>
    <col min="8941" max="8941" width="11.7109375" style="383" bestFit="1" customWidth="1"/>
    <col min="8942" max="8942" width="14.140625" style="383" bestFit="1" customWidth="1"/>
    <col min="8943" max="8943" width="16.7109375" style="383" customWidth="1"/>
    <col min="8944" max="8944" width="16.5703125" style="383" customWidth="1"/>
    <col min="8945" max="8946" width="7.85546875" style="383" bestFit="1" customWidth="1"/>
    <col min="8947" max="8947" width="8" style="383" bestFit="1" customWidth="1"/>
    <col min="8948" max="8949" width="7.85546875" style="383" bestFit="1" customWidth="1"/>
    <col min="8950" max="8950" width="9.7109375" style="383" customWidth="1"/>
    <col min="8951" max="8951" width="12.85546875" style="383" customWidth="1"/>
    <col min="8952" max="9188" width="9.140625" style="383"/>
    <col min="9189" max="9189" width="9" style="383" bestFit="1" customWidth="1"/>
    <col min="9190" max="9190" width="9.85546875" style="383" bestFit="1" customWidth="1"/>
    <col min="9191" max="9191" width="9.140625" style="383" bestFit="1" customWidth="1"/>
    <col min="9192" max="9192" width="16" style="383" bestFit="1" customWidth="1"/>
    <col min="9193" max="9193" width="9" style="383" bestFit="1" customWidth="1"/>
    <col min="9194" max="9194" width="7.85546875" style="383" bestFit="1" customWidth="1"/>
    <col min="9195" max="9195" width="11.7109375" style="383" bestFit="1" customWidth="1"/>
    <col min="9196" max="9196" width="14.28515625" style="383" customWidth="1"/>
    <col min="9197" max="9197" width="11.7109375" style="383" bestFit="1" customWidth="1"/>
    <col min="9198" max="9198" width="14.140625" style="383" bestFit="1" customWidth="1"/>
    <col min="9199" max="9199" width="16.7109375" style="383" customWidth="1"/>
    <col min="9200" max="9200" width="16.5703125" style="383" customWidth="1"/>
    <col min="9201" max="9202" width="7.85546875" style="383" bestFit="1" customWidth="1"/>
    <col min="9203" max="9203" width="8" style="383" bestFit="1" customWidth="1"/>
    <col min="9204" max="9205" width="7.85546875" style="383" bestFit="1" customWidth="1"/>
    <col min="9206" max="9206" width="9.7109375" style="383" customWidth="1"/>
    <col min="9207" max="9207" width="12.85546875" style="383" customWidth="1"/>
    <col min="9208" max="9444" width="9.140625" style="383"/>
    <col min="9445" max="9445" width="9" style="383" bestFit="1" customWidth="1"/>
    <col min="9446" max="9446" width="9.85546875" style="383" bestFit="1" customWidth="1"/>
    <col min="9447" max="9447" width="9.140625" style="383" bestFit="1" customWidth="1"/>
    <col min="9448" max="9448" width="16" style="383" bestFit="1" customWidth="1"/>
    <col min="9449" max="9449" width="9" style="383" bestFit="1" customWidth="1"/>
    <col min="9450" max="9450" width="7.85546875" style="383" bestFit="1" customWidth="1"/>
    <col min="9451" max="9451" width="11.7109375" style="383" bestFit="1" customWidth="1"/>
    <col min="9452" max="9452" width="14.28515625" style="383" customWidth="1"/>
    <col min="9453" max="9453" width="11.7109375" style="383" bestFit="1" customWidth="1"/>
    <col min="9454" max="9454" width="14.140625" style="383" bestFit="1" customWidth="1"/>
    <col min="9455" max="9455" width="16.7109375" style="383" customWidth="1"/>
    <col min="9456" max="9456" width="16.5703125" style="383" customWidth="1"/>
    <col min="9457" max="9458" width="7.85546875" style="383" bestFit="1" customWidth="1"/>
    <col min="9459" max="9459" width="8" style="383" bestFit="1" customWidth="1"/>
    <col min="9460" max="9461" width="7.85546875" style="383" bestFit="1" customWidth="1"/>
    <col min="9462" max="9462" width="9.7109375" style="383" customWidth="1"/>
    <col min="9463" max="9463" width="12.85546875" style="383" customWidth="1"/>
    <col min="9464" max="9700" width="9.140625" style="383"/>
    <col min="9701" max="9701" width="9" style="383" bestFit="1" customWidth="1"/>
    <col min="9702" max="9702" width="9.85546875" style="383" bestFit="1" customWidth="1"/>
    <col min="9703" max="9703" width="9.140625" style="383" bestFit="1" customWidth="1"/>
    <col min="9704" max="9704" width="16" style="383" bestFit="1" customWidth="1"/>
    <col min="9705" max="9705" width="9" style="383" bestFit="1" customWidth="1"/>
    <col min="9706" max="9706" width="7.85546875" style="383" bestFit="1" customWidth="1"/>
    <col min="9707" max="9707" width="11.7109375" style="383" bestFit="1" customWidth="1"/>
    <col min="9708" max="9708" width="14.28515625" style="383" customWidth="1"/>
    <col min="9709" max="9709" width="11.7109375" style="383" bestFit="1" customWidth="1"/>
    <col min="9710" max="9710" width="14.140625" style="383" bestFit="1" customWidth="1"/>
    <col min="9711" max="9711" width="16.7109375" style="383" customWidth="1"/>
    <col min="9712" max="9712" width="16.5703125" style="383" customWidth="1"/>
    <col min="9713" max="9714" width="7.85546875" style="383" bestFit="1" customWidth="1"/>
    <col min="9715" max="9715" width="8" style="383" bestFit="1" customWidth="1"/>
    <col min="9716" max="9717" width="7.85546875" style="383" bestFit="1" customWidth="1"/>
    <col min="9718" max="9718" width="9.7109375" style="383" customWidth="1"/>
    <col min="9719" max="9719" width="12.85546875" style="383" customWidth="1"/>
    <col min="9720" max="9956" width="9.140625" style="383"/>
    <col min="9957" max="9957" width="9" style="383" bestFit="1" customWidth="1"/>
    <col min="9958" max="9958" width="9.85546875" style="383" bestFit="1" customWidth="1"/>
    <col min="9959" max="9959" width="9.140625" style="383" bestFit="1" customWidth="1"/>
    <col min="9960" max="9960" width="16" style="383" bestFit="1" customWidth="1"/>
    <col min="9961" max="9961" width="9" style="383" bestFit="1" customWidth="1"/>
    <col min="9962" max="9962" width="7.85546875" style="383" bestFit="1" customWidth="1"/>
    <col min="9963" max="9963" width="11.7109375" style="383" bestFit="1" customWidth="1"/>
    <col min="9964" max="9964" width="14.28515625" style="383" customWidth="1"/>
    <col min="9965" max="9965" width="11.7109375" style="383" bestFit="1" customWidth="1"/>
    <col min="9966" max="9966" width="14.140625" style="383" bestFit="1" customWidth="1"/>
    <col min="9967" max="9967" width="16.7109375" style="383" customWidth="1"/>
    <col min="9968" max="9968" width="16.5703125" style="383" customWidth="1"/>
    <col min="9969" max="9970" width="7.85546875" style="383" bestFit="1" customWidth="1"/>
    <col min="9971" max="9971" width="8" style="383" bestFit="1" customWidth="1"/>
    <col min="9972" max="9973" width="7.85546875" style="383" bestFit="1" customWidth="1"/>
    <col min="9974" max="9974" width="9.7109375" style="383" customWidth="1"/>
    <col min="9975" max="9975" width="12.85546875" style="383" customWidth="1"/>
    <col min="9976" max="10212" width="9.140625" style="383"/>
    <col min="10213" max="10213" width="9" style="383" bestFit="1" customWidth="1"/>
    <col min="10214" max="10214" width="9.85546875" style="383" bestFit="1" customWidth="1"/>
    <col min="10215" max="10215" width="9.140625" style="383" bestFit="1" customWidth="1"/>
    <col min="10216" max="10216" width="16" style="383" bestFit="1" customWidth="1"/>
    <col min="10217" max="10217" width="9" style="383" bestFit="1" customWidth="1"/>
    <col min="10218" max="10218" width="7.85546875" style="383" bestFit="1" customWidth="1"/>
    <col min="10219" max="10219" width="11.7109375" style="383" bestFit="1" customWidth="1"/>
    <col min="10220" max="10220" width="14.28515625" style="383" customWidth="1"/>
    <col min="10221" max="10221" width="11.7109375" style="383" bestFit="1" customWidth="1"/>
    <col min="10222" max="10222" width="14.140625" style="383" bestFit="1" customWidth="1"/>
    <col min="10223" max="10223" width="16.7109375" style="383" customWidth="1"/>
    <col min="10224" max="10224" width="16.5703125" style="383" customWidth="1"/>
    <col min="10225" max="10226" width="7.85546875" style="383" bestFit="1" customWidth="1"/>
    <col min="10227" max="10227" width="8" style="383" bestFit="1" customWidth="1"/>
    <col min="10228" max="10229" width="7.85546875" style="383" bestFit="1" customWidth="1"/>
    <col min="10230" max="10230" width="9.7109375" style="383" customWidth="1"/>
    <col min="10231" max="10231" width="12.85546875" style="383" customWidth="1"/>
    <col min="10232" max="10468" width="9.140625" style="383"/>
    <col min="10469" max="10469" width="9" style="383" bestFit="1" customWidth="1"/>
    <col min="10470" max="10470" width="9.85546875" style="383" bestFit="1" customWidth="1"/>
    <col min="10471" max="10471" width="9.140625" style="383" bestFit="1" customWidth="1"/>
    <col min="10472" max="10472" width="16" style="383" bestFit="1" customWidth="1"/>
    <col min="10473" max="10473" width="9" style="383" bestFit="1" customWidth="1"/>
    <col min="10474" max="10474" width="7.85546875" style="383" bestFit="1" customWidth="1"/>
    <col min="10475" max="10475" width="11.7109375" style="383" bestFit="1" customWidth="1"/>
    <col min="10476" max="10476" width="14.28515625" style="383" customWidth="1"/>
    <col min="10477" max="10477" width="11.7109375" style="383" bestFit="1" customWidth="1"/>
    <col min="10478" max="10478" width="14.140625" style="383" bestFit="1" customWidth="1"/>
    <col min="10479" max="10479" width="16.7109375" style="383" customWidth="1"/>
    <col min="10480" max="10480" width="16.5703125" style="383" customWidth="1"/>
    <col min="10481" max="10482" width="7.85546875" style="383" bestFit="1" customWidth="1"/>
    <col min="10483" max="10483" width="8" style="383" bestFit="1" customWidth="1"/>
    <col min="10484" max="10485" width="7.85546875" style="383" bestFit="1" customWidth="1"/>
    <col min="10486" max="10486" width="9.7109375" style="383" customWidth="1"/>
    <col min="10487" max="10487" width="12.85546875" style="383" customWidth="1"/>
    <col min="10488" max="10724" width="9.140625" style="383"/>
    <col min="10725" max="10725" width="9" style="383" bestFit="1" customWidth="1"/>
    <col min="10726" max="10726" width="9.85546875" style="383" bestFit="1" customWidth="1"/>
    <col min="10727" max="10727" width="9.140625" style="383" bestFit="1" customWidth="1"/>
    <col min="10728" max="10728" width="16" style="383" bestFit="1" customWidth="1"/>
    <col min="10729" max="10729" width="9" style="383" bestFit="1" customWidth="1"/>
    <col min="10730" max="10730" width="7.85546875" style="383" bestFit="1" customWidth="1"/>
    <col min="10731" max="10731" width="11.7109375" style="383" bestFit="1" customWidth="1"/>
    <col min="10732" max="10732" width="14.28515625" style="383" customWidth="1"/>
    <col min="10733" max="10733" width="11.7109375" style="383" bestFit="1" customWidth="1"/>
    <col min="10734" max="10734" width="14.140625" style="383" bestFit="1" customWidth="1"/>
    <col min="10735" max="10735" width="16.7109375" style="383" customWidth="1"/>
    <col min="10736" max="10736" width="16.5703125" style="383" customWidth="1"/>
    <col min="10737" max="10738" width="7.85546875" style="383" bestFit="1" customWidth="1"/>
    <col min="10739" max="10739" width="8" style="383" bestFit="1" customWidth="1"/>
    <col min="10740" max="10741" width="7.85546875" style="383" bestFit="1" customWidth="1"/>
    <col min="10742" max="10742" width="9.7109375" style="383" customWidth="1"/>
    <col min="10743" max="10743" width="12.85546875" style="383" customWidth="1"/>
    <col min="10744" max="10980" width="9.140625" style="383"/>
    <col min="10981" max="10981" width="9" style="383" bestFit="1" customWidth="1"/>
    <col min="10982" max="10982" width="9.85546875" style="383" bestFit="1" customWidth="1"/>
    <col min="10983" max="10983" width="9.140625" style="383" bestFit="1" customWidth="1"/>
    <col min="10984" max="10984" width="16" style="383" bestFit="1" customWidth="1"/>
    <col min="10985" max="10985" width="9" style="383" bestFit="1" customWidth="1"/>
    <col min="10986" max="10986" width="7.85546875" style="383" bestFit="1" customWidth="1"/>
    <col min="10987" max="10987" width="11.7109375" style="383" bestFit="1" customWidth="1"/>
    <col min="10988" max="10988" width="14.28515625" style="383" customWidth="1"/>
    <col min="10989" max="10989" width="11.7109375" style="383" bestFit="1" customWidth="1"/>
    <col min="10990" max="10990" width="14.140625" style="383" bestFit="1" customWidth="1"/>
    <col min="10991" max="10991" width="16.7109375" style="383" customWidth="1"/>
    <col min="10992" max="10992" width="16.5703125" style="383" customWidth="1"/>
    <col min="10993" max="10994" width="7.85546875" style="383" bestFit="1" customWidth="1"/>
    <col min="10995" max="10995" width="8" style="383" bestFit="1" customWidth="1"/>
    <col min="10996" max="10997" width="7.85546875" style="383" bestFit="1" customWidth="1"/>
    <col min="10998" max="10998" width="9.7109375" style="383" customWidth="1"/>
    <col min="10999" max="10999" width="12.85546875" style="383" customWidth="1"/>
    <col min="11000" max="11236" width="9.140625" style="383"/>
    <col min="11237" max="11237" width="9" style="383" bestFit="1" customWidth="1"/>
    <col min="11238" max="11238" width="9.85546875" style="383" bestFit="1" customWidth="1"/>
    <col min="11239" max="11239" width="9.140625" style="383" bestFit="1" customWidth="1"/>
    <col min="11240" max="11240" width="16" style="383" bestFit="1" customWidth="1"/>
    <col min="11241" max="11241" width="9" style="383" bestFit="1" customWidth="1"/>
    <col min="11242" max="11242" width="7.85546875" style="383" bestFit="1" customWidth="1"/>
    <col min="11243" max="11243" width="11.7109375" style="383" bestFit="1" customWidth="1"/>
    <col min="11244" max="11244" width="14.28515625" style="383" customWidth="1"/>
    <col min="11245" max="11245" width="11.7109375" style="383" bestFit="1" customWidth="1"/>
    <col min="11246" max="11246" width="14.140625" style="383" bestFit="1" customWidth="1"/>
    <col min="11247" max="11247" width="16.7109375" style="383" customWidth="1"/>
    <col min="11248" max="11248" width="16.5703125" style="383" customWidth="1"/>
    <col min="11249" max="11250" width="7.85546875" style="383" bestFit="1" customWidth="1"/>
    <col min="11251" max="11251" width="8" style="383" bestFit="1" customWidth="1"/>
    <col min="11252" max="11253" width="7.85546875" style="383" bestFit="1" customWidth="1"/>
    <col min="11254" max="11254" width="9.7109375" style="383" customWidth="1"/>
    <col min="11255" max="11255" width="12.85546875" style="383" customWidth="1"/>
    <col min="11256" max="11492" width="9.140625" style="383"/>
    <col min="11493" max="11493" width="9" style="383" bestFit="1" customWidth="1"/>
    <col min="11494" max="11494" width="9.85546875" style="383" bestFit="1" customWidth="1"/>
    <col min="11495" max="11495" width="9.140625" style="383" bestFit="1" customWidth="1"/>
    <col min="11496" max="11496" width="16" style="383" bestFit="1" customWidth="1"/>
    <col min="11497" max="11497" width="9" style="383" bestFit="1" customWidth="1"/>
    <col min="11498" max="11498" width="7.85546875" style="383" bestFit="1" customWidth="1"/>
    <col min="11499" max="11499" width="11.7109375" style="383" bestFit="1" customWidth="1"/>
    <col min="11500" max="11500" width="14.28515625" style="383" customWidth="1"/>
    <col min="11501" max="11501" width="11.7109375" style="383" bestFit="1" customWidth="1"/>
    <col min="11502" max="11502" width="14.140625" style="383" bestFit="1" customWidth="1"/>
    <col min="11503" max="11503" width="16.7109375" style="383" customWidth="1"/>
    <col min="11504" max="11504" width="16.5703125" style="383" customWidth="1"/>
    <col min="11505" max="11506" width="7.85546875" style="383" bestFit="1" customWidth="1"/>
    <col min="11507" max="11507" width="8" style="383" bestFit="1" customWidth="1"/>
    <col min="11508" max="11509" width="7.85546875" style="383" bestFit="1" customWidth="1"/>
    <col min="11510" max="11510" width="9.7109375" style="383" customWidth="1"/>
    <col min="11511" max="11511" width="12.85546875" style="383" customWidth="1"/>
    <col min="11512" max="11748" width="9.140625" style="383"/>
    <col min="11749" max="11749" width="9" style="383" bestFit="1" customWidth="1"/>
    <col min="11750" max="11750" width="9.85546875" style="383" bestFit="1" customWidth="1"/>
    <col min="11751" max="11751" width="9.140625" style="383" bestFit="1" customWidth="1"/>
    <col min="11752" max="11752" width="16" style="383" bestFit="1" customWidth="1"/>
    <col min="11753" max="11753" width="9" style="383" bestFit="1" customWidth="1"/>
    <col min="11754" max="11754" width="7.85546875" style="383" bestFit="1" customWidth="1"/>
    <col min="11755" max="11755" width="11.7109375" style="383" bestFit="1" customWidth="1"/>
    <col min="11756" max="11756" width="14.28515625" style="383" customWidth="1"/>
    <col min="11757" max="11757" width="11.7109375" style="383" bestFit="1" customWidth="1"/>
    <col min="11758" max="11758" width="14.140625" style="383" bestFit="1" customWidth="1"/>
    <col min="11759" max="11759" width="16.7109375" style="383" customWidth="1"/>
    <col min="11760" max="11760" width="16.5703125" style="383" customWidth="1"/>
    <col min="11761" max="11762" width="7.85546875" style="383" bestFit="1" customWidth="1"/>
    <col min="11763" max="11763" width="8" style="383" bestFit="1" customWidth="1"/>
    <col min="11764" max="11765" width="7.85546875" style="383" bestFit="1" customWidth="1"/>
    <col min="11766" max="11766" width="9.7109375" style="383" customWidth="1"/>
    <col min="11767" max="11767" width="12.85546875" style="383" customWidth="1"/>
    <col min="11768" max="12004" width="9.140625" style="383"/>
    <col min="12005" max="12005" width="9" style="383" bestFit="1" customWidth="1"/>
    <col min="12006" max="12006" width="9.85546875" style="383" bestFit="1" customWidth="1"/>
    <col min="12007" max="12007" width="9.140625" style="383" bestFit="1" customWidth="1"/>
    <col min="12008" max="12008" width="16" style="383" bestFit="1" customWidth="1"/>
    <col min="12009" max="12009" width="9" style="383" bestFit="1" customWidth="1"/>
    <col min="12010" max="12010" width="7.85546875" style="383" bestFit="1" customWidth="1"/>
    <col min="12011" max="12011" width="11.7109375" style="383" bestFit="1" customWidth="1"/>
    <col min="12012" max="12012" width="14.28515625" style="383" customWidth="1"/>
    <col min="12013" max="12013" width="11.7109375" style="383" bestFit="1" customWidth="1"/>
    <col min="12014" max="12014" width="14.140625" style="383" bestFit="1" customWidth="1"/>
    <col min="12015" max="12015" width="16.7109375" style="383" customWidth="1"/>
    <col min="12016" max="12016" width="16.5703125" style="383" customWidth="1"/>
    <col min="12017" max="12018" width="7.85546875" style="383" bestFit="1" customWidth="1"/>
    <col min="12019" max="12019" width="8" style="383" bestFit="1" customWidth="1"/>
    <col min="12020" max="12021" width="7.85546875" style="383" bestFit="1" customWidth="1"/>
    <col min="12022" max="12022" width="9.7109375" style="383" customWidth="1"/>
    <col min="12023" max="12023" width="12.85546875" style="383" customWidth="1"/>
    <col min="12024" max="12260" width="9.140625" style="383"/>
    <col min="12261" max="12261" width="9" style="383" bestFit="1" customWidth="1"/>
    <col min="12262" max="12262" width="9.85546875" style="383" bestFit="1" customWidth="1"/>
    <col min="12263" max="12263" width="9.140625" style="383" bestFit="1" customWidth="1"/>
    <col min="12264" max="12264" width="16" style="383" bestFit="1" customWidth="1"/>
    <col min="12265" max="12265" width="9" style="383" bestFit="1" customWidth="1"/>
    <col min="12266" max="12266" width="7.85546875" style="383" bestFit="1" customWidth="1"/>
    <col min="12267" max="12267" width="11.7109375" style="383" bestFit="1" customWidth="1"/>
    <col min="12268" max="12268" width="14.28515625" style="383" customWidth="1"/>
    <col min="12269" max="12269" width="11.7109375" style="383" bestFit="1" customWidth="1"/>
    <col min="12270" max="12270" width="14.140625" style="383" bestFit="1" customWidth="1"/>
    <col min="12271" max="12271" width="16.7109375" style="383" customWidth="1"/>
    <col min="12272" max="12272" width="16.5703125" style="383" customWidth="1"/>
    <col min="12273" max="12274" width="7.85546875" style="383" bestFit="1" customWidth="1"/>
    <col min="12275" max="12275" width="8" style="383" bestFit="1" customWidth="1"/>
    <col min="12276" max="12277" width="7.85546875" style="383" bestFit="1" customWidth="1"/>
    <col min="12278" max="12278" width="9.7109375" style="383" customWidth="1"/>
    <col min="12279" max="12279" width="12.85546875" style="383" customWidth="1"/>
    <col min="12280" max="12516" width="9.140625" style="383"/>
    <col min="12517" max="12517" width="9" style="383" bestFit="1" customWidth="1"/>
    <col min="12518" max="12518" width="9.85546875" style="383" bestFit="1" customWidth="1"/>
    <col min="12519" max="12519" width="9.140625" style="383" bestFit="1" customWidth="1"/>
    <col min="12520" max="12520" width="16" style="383" bestFit="1" customWidth="1"/>
    <col min="12521" max="12521" width="9" style="383" bestFit="1" customWidth="1"/>
    <col min="12522" max="12522" width="7.85546875" style="383" bestFit="1" customWidth="1"/>
    <col min="12523" max="12523" width="11.7109375" style="383" bestFit="1" customWidth="1"/>
    <col min="12524" max="12524" width="14.28515625" style="383" customWidth="1"/>
    <col min="12525" max="12525" width="11.7109375" style="383" bestFit="1" customWidth="1"/>
    <col min="12526" max="12526" width="14.140625" style="383" bestFit="1" customWidth="1"/>
    <col min="12527" max="12527" width="16.7109375" style="383" customWidth="1"/>
    <col min="12528" max="12528" width="16.5703125" style="383" customWidth="1"/>
    <col min="12529" max="12530" width="7.85546875" style="383" bestFit="1" customWidth="1"/>
    <col min="12531" max="12531" width="8" style="383" bestFit="1" customWidth="1"/>
    <col min="12532" max="12533" width="7.85546875" style="383" bestFit="1" customWidth="1"/>
    <col min="12534" max="12534" width="9.7109375" style="383" customWidth="1"/>
    <col min="12535" max="12535" width="12.85546875" style="383" customWidth="1"/>
    <col min="12536" max="12772" width="9.140625" style="383"/>
    <col min="12773" max="12773" width="9" style="383" bestFit="1" customWidth="1"/>
    <col min="12774" max="12774" width="9.85546875" style="383" bestFit="1" customWidth="1"/>
    <col min="12775" max="12775" width="9.140625" style="383" bestFit="1" customWidth="1"/>
    <col min="12776" max="12776" width="16" style="383" bestFit="1" customWidth="1"/>
    <col min="12777" max="12777" width="9" style="383" bestFit="1" customWidth="1"/>
    <col min="12778" max="12778" width="7.85546875" style="383" bestFit="1" customWidth="1"/>
    <col min="12779" max="12779" width="11.7109375" style="383" bestFit="1" customWidth="1"/>
    <col min="12780" max="12780" width="14.28515625" style="383" customWidth="1"/>
    <col min="12781" max="12781" width="11.7109375" style="383" bestFit="1" customWidth="1"/>
    <col min="12782" max="12782" width="14.140625" style="383" bestFit="1" customWidth="1"/>
    <col min="12783" max="12783" width="16.7109375" style="383" customWidth="1"/>
    <col min="12784" max="12784" width="16.5703125" style="383" customWidth="1"/>
    <col min="12785" max="12786" width="7.85546875" style="383" bestFit="1" customWidth="1"/>
    <col min="12787" max="12787" width="8" style="383" bestFit="1" customWidth="1"/>
    <col min="12788" max="12789" width="7.85546875" style="383" bestFit="1" customWidth="1"/>
    <col min="12790" max="12790" width="9.7109375" style="383" customWidth="1"/>
    <col min="12791" max="12791" width="12.85546875" style="383" customWidth="1"/>
    <col min="12792" max="13028" width="9.140625" style="383"/>
    <col min="13029" max="13029" width="9" style="383" bestFit="1" customWidth="1"/>
    <col min="13030" max="13030" width="9.85546875" style="383" bestFit="1" customWidth="1"/>
    <col min="13031" max="13031" width="9.140625" style="383" bestFit="1" customWidth="1"/>
    <col min="13032" max="13032" width="16" style="383" bestFit="1" customWidth="1"/>
    <col min="13033" max="13033" width="9" style="383" bestFit="1" customWidth="1"/>
    <col min="13034" max="13034" width="7.85546875" style="383" bestFit="1" customWidth="1"/>
    <col min="13035" max="13035" width="11.7109375" style="383" bestFit="1" customWidth="1"/>
    <col min="13036" max="13036" width="14.28515625" style="383" customWidth="1"/>
    <col min="13037" max="13037" width="11.7109375" style="383" bestFit="1" customWidth="1"/>
    <col min="13038" max="13038" width="14.140625" style="383" bestFit="1" customWidth="1"/>
    <col min="13039" max="13039" width="16.7109375" style="383" customWidth="1"/>
    <col min="13040" max="13040" width="16.5703125" style="383" customWidth="1"/>
    <col min="13041" max="13042" width="7.85546875" style="383" bestFit="1" customWidth="1"/>
    <col min="13043" max="13043" width="8" style="383" bestFit="1" customWidth="1"/>
    <col min="13044" max="13045" width="7.85546875" style="383" bestFit="1" customWidth="1"/>
    <col min="13046" max="13046" width="9.7109375" style="383" customWidth="1"/>
    <col min="13047" max="13047" width="12.85546875" style="383" customWidth="1"/>
    <col min="13048" max="13284" width="9.140625" style="383"/>
    <col min="13285" max="13285" width="9" style="383" bestFit="1" customWidth="1"/>
    <col min="13286" max="13286" width="9.85546875" style="383" bestFit="1" customWidth="1"/>
    <col min="13287" max="13287" width="9.140625" style="383" bestFit="1" customWidth="1"/>
    <col min="13288" max="13288" width="16" style="383" bestFit="1" customWidth="1"/>
    <col min="13289" max="13289" width="9" style="383" bestFit="1" customWidth="1"/>
    <col min="13290" max="13290" width="7.85546875" style="383" bestFit="1" customWidth="1"/>
    <col min="13291" max="13291" width="11.7109375" style="383" bestFit="1" customWidth="1"/>
    <col min="13292" max="13292" width="14.28515625" style="383" customWidth="1"/>
    <col min="13293" max="13293" width="11.7109375" style="383" bestFit="1" customWidth="1"/>
    <col min="13294" max="13294" width="14.140625" style="383" bestFit="1" customWidth="1"/>
    <col min="13295" max="13295" width="16.7109375" style="383" customWidth="1"/>
    <col min="13296" max="13296" width="16.5703125" style="383" customWidth="1"/>
    <col min="13297" max="13298" width="7.85546875" style="383" bestFit="1" customWidth="1"/>
    <col min="13299" max="13299" width="8" style="383" bestFit="1" customWidth="1"/>
    <col min="13300" max="13301" width="7.85546875" style="383" bestFit="1" customWidth="1"/>
    <col min="13302" max="13302" width="9.7109375" style="383" customWidth="1"/>
    <col min="13303" max="13303" width="12.85546875" style="383" customWidth="1"/>
    <col min="13304" max="13540" width="9.140625" style="383"/>
    <col min="13541" max="13541" width="9" style="383" bestFit="1" customWidth="1"/>
    <col min="13542" max="13542" width="9.85546875" style="383" bestFit="1" customWidth="1"/>
    <col min="13543" max="13543" width="9.140625" style="383" bestFit="1" customWidth="1"/>
    <col min="13544" max="13544" width="16" style="383" bestFit="1" customWidth="1"/>
    <col min="13545" max="13545" width="9" style="383" bestFit="1" customWidth="1"/>
    <col min="13546" max="13546" width="7.85546875" style="383" bestFit="1" customWidth="1"/>
    <col min="13547" max="13547" width="11.7109375" style="383" bestFit="1" customWidth="1"/>
    <col min="13548" max="13548" width="14.28515625" style="383" customWidth="1"/>
    <col min="13549" max="13549" width="11.7109375" style="383" bestFit="1" customWidth="1"/>
    <col min="13550" max="13550" width="14.140625" style="383" bestFit="1" customWidth="1"/>
    <col min="13551" max="13551" width="16.7109375" style="383" customWidth="1"/>
    <col min="13552" max="13552" width="16.5703125" style="383" customWidth="1"/>
    <col min="13553" max="13554" width="7.85546875" style="383" bestFit="1" customWidth="1"/>
    <col min="13555" max="13555" width="8" style="383" bestFit="1" customWidth="1"/>
    <col min="13556" max="13557" width="7.85546875" style="383" bestFit="1" customWidth="1"/>
    <col min="13558" max="13558" width="9.7109375" style="383" customWidth="1"/>
    <col min="13559" max="13559" width="12.85546875" style="383" customWidth="1"/>
    <col min="13560" max="13796" width="9.140625" style="383"/>
    <col min="13797" max="13797" width="9" style="383" bestFit="1" customWidth="1"/>
    <col min="13798" max="13798" width="9.85546875" style="383" bestFit="1" customWidth="1"/>
    <col min="13799" max="13799" width="9.140625" style="383" bestFit="1" customWidth="1"/>
    <col min="13800" max="13800" width="16" style="383" bestFit="1" customWidth="1"/>
    <col min="13801" max="13801" width="9" style="383" bestFit="1" customWidth="1"/>
    <col min="13802" max="13802" width="7.85546875" style="383" bestFit="1" customWidth="1"/>
    <col min="13803" max="13803" width="11.7109375" style="383" bestFit="1" customWidth="1"/>
    <col min="13804" max="13804" width="14.28515625" style="383" customWidth="1"/>
    <col min="13805" max="13805" width="11.7109375" style="383" bestFit="1" customWidth="1"/>
    <col min="13806" max="13806" width="14.140625" style="383" bestFit="1" customWidth="1"/>
    <col min="13807" max="13807" width="16.7109375" style="383" customWidth="1"/>
    <col min="13808" max="13808" width="16.5703125" style="383" customWidth="1"/>
    <col min="13809" max="13810" width="7.85546875" style="383" bestFit="1" customWidth="1"/>
    <col min="13811" max="13811" width="8" style="383" bestFit="1" customWidth="1"/>
    <col min="13812" max="13813" width="7.85546875" style="383" bestFit="1" customWidth="1"/>
    <col min="13814" max="13814" width="9.7109375" style="383" customWidth="1"/>
    <col min="13815" max="13815" width="12.85546875" style="383" customWidth="1"/>
    <col min="13816" max="14052" width="9.140625" style="383"/>
    <col min="14053" max="14053" width="9" style="383" bestFit="1" customWidth="1"/>
    <col min="14054" max="14054" width="9.85546875" style="383" bestFit="1" customWidth="1"/>
    <col min="14055" max="14055" width="9.140625" style="383" bestFit="1" customWidth="1"/>
    <col min="14056" max="14056" width="16" style="383" bestFit="1" customWidth="1"/>
    <col min="14057" max="14057" width="9" style="383" bestFit="1" customWidth="1"/>
    <col min="14058" max="14058" width="7.85546875" style="383" bestFit="1" customWidth="1"/>
    <col min="14059" max="14059" width="11.7109375" style="383" bestFit="1" customWidth="1"/>
    <col min="14060" max="14060" width="14.28515625" style="383" customWidth="1"/>
    <col min="14061" max="14061" width="11.7109375" style="383" bestFit="1" customWidth="1"/>
    <col min="14062" max="14062" width="14.140625" style="383" bestFit="1" customWidth="1"/>
    <col min="14063" max="14063" width="16.7109375" style="383" customWidth="1"/>
    <col min="14064" max="14064" width="16.5703125" style="383" customWidth="1"/>
    <col min="14065" max="14066" width="7.85546875" style="383" bestFit="1" customWidth="1"/>
    <col min="14067" max="14067" width="8" style="383" bestFit="1" customWidth="1"/>
    <col min="14068" max="14069" width="7.85546875" style="383" bestFit="1" customWidth="1"/>
    <col min="14070" max="14070" width="9.7109375" style="383" customWidth="1"/>
    <col min="14071" max="14071" width="12.85546875" style="383" customWidth="1"/>
    <col min="14072" max="14308" width="9.140625" style="383"/>
    <col min="14309" max="14309" width="9" style="383" bestFit="1" customWidth="1"/>
    <col min="14310" max="14310" width="9.85546875" style="383" bestFit="1" customWidth="1"/>
    <col min="14311" max="14311" width="9.140625" style="383" bestFit="1" customWidth="1"/>
    <col min="14312" max="14312" width="16" style="383" bestFit="1" customWidth="1"/>
    <col min="14313" max="14313" width="9" style="383" bestFit="1" customWidth="1"/>
    <col min="14314" max="14314" width="7.85546875" style="383" bestFit="1" customWidth="1"/>
    <col min="14315" max="14315" width="11.7109375" style="383" bestFit="1" customWidth="1"/>
    <col min="14316" max="14316" width="14.28515625" style="383" customWidth="1"/>
    <col min="14317" max="14317" width="11.7109375" style="383" bestFit="1" customWidth="1"/>
    <col min="14318" max="14318" width="14.140625" style="383" bestFit="1" customWidth="1"/>
    <col min="14319" max="14319" width="16.7109375" style="383" customWidth="1"/>
    <col min="14320" max="14320" width="16.5703125" style="383" customWidth="1"/>
    <col min="14321" max="14322" width="7.85546875" style="383" bestFit="1" customWidth="1"/>
    <col min="14323" max="14323" width="8" style="383" bestFit="1" customWidth="1"/>
    <col min="14324" max="14325" width="7.85546875" style="383" bestFit="1" customWidth="1"/>
    <col min="14326" max="14326" width="9.7109375" style="383" customWidth="1"/>
    <col min="14327" max="14327" width="12.85546875" style="383" customWidth="1"/>
    <col min="14328" max="14564" width="9.140625" style="383"/>
    <col min="14565" max="14565" width="9" style="383" bestFit="1" customWidth="1"/>
    <col min="14566" max="14566" width="9.85546875" style="383" bestFit="1" customWidth="1"/>
    <col min="14567" max="14567" width="9.140625" style="383" bestFit="1" customWidth="1"/>
    <col min="14568" max="14568" width="16" style="383" bestFit="1" customWidth="1"/>
    <col min="14569" max="14569" width="9" style="383" bestFit="1" customWidth="1"/>
    <col min="14570" max="14570" width="7.85546875" style="383" bestFit="1" customWidth="1"/>
    <col min="14571" max="14571" width="11.7109375" style="383" bestFit="1" customWidth="1"/>
    <col min="14572" max="14572" width="14.28515625" style="383" customWidth="1"/>
    <col min="14573" max="14573" width="11.7109375" style="383" bestFit="1" customWidth="1"/>
    <col min="14574" max="14574" width="14.140625" style="383" bestFit="1" customWidth="1"/>
    <col min="14575" max="14575" width="16.7109375" style="383" customWidth="1"/>
    <col min="14576" max="14576" width="16.5703125" style="383" customWidth="1"/>
    <col min="14577" max="14578" width="7.85546875" style="383" bestFit="1" customWidth="1"/>
    <col min="14579" max="14579" width="8" style="383" bestFit="1" customWidth="1"/>
    <col min="14580" max="14581" width="7.85546875" style="383" bestFit="1" customWidth="1"/>
    <col min="14582" max="14582" width="9.7109375" style="383" customWidth="1"/>
    <col min="14583" max="14583" width="12.85546875" style="383" customWidth="1"/>
    <col min="14584" max="14820" width="9.140625" style="383"/>
    <col min="14821" max="14821" width="9" style="383" bestFit="1" customWidth="1"/>
    <col min="14822" max="14822" width="9.85546875" style="383" bestFit="1" customWidth="1"/>
    <col min="14823" max="14823" width="9.140625" style="383" bestFit="1" customWidth="1"/>
    <col min="14824" max="14824" width="16" style="383" bestFit="1" customWidth="1"/>
    <col min="14825" max="14825" width="9" style="383" bestFit="1" customWidth="1"/>
    <col min="14826" max="14826" width="7.85546875" style="383" bestFit="1" customWidth="1"/>
    <col min="14827" max="14827" width="11.7109375" style="383" bestFit="1" customWidth="1"/>
    <col min="14828" max="14828" width="14.28515625" style="383" customWidth="1"/>
    <col min="14829" max="14829" width="11.7109375" style="383" bestFit="1" customWidth="1"/>
    <col min="14830" max="14830" width="14.140625" style="383" bestFit="1" customWidth="1"/>
    <col min="14831" max="14831" width="16.7109375" style="383" customWidth="1"/>
    <col min="14832" max="14832" width="16.5703125" style="383" customWidth="1"/>
    <col min="14833" max="14834" width="7.85546875" style="383" bestFit="1" customWidth="1"/>
    <col min="14835" max="14835" width="8" style="383" bestFit="1" customWidth="1"/>
    <col min="14836" max="14837" width="7.85546875" style="383" bestFit="1" customWidth="1"/>
    <col min="14838" max="14838" width="9.7109375" style="383" customWidth="1"/>
    <col min="14839" max="14839" width="12.85546875" style="383" customWidth="1"/>
    <col min="14840" max="15076" width="9.140625" style="383"/>
    <col min="15077" max="15077" width="9" style="383" bestFit="1" customWidth="1"/>
    <col min="15078" max="15078" width="9.85546875" style="383" bestFit="1" customWidth="1"/>
    <col min="15079" max="15079" width="9.140625" style="383" bestFit="1" customWidth="1"/>
    <col min="15080" max="15080" width="16" style="383" bestFit="1" customWidth="1"/>
    <col min="15081" max="15081" width="9" style="383" bestFit="1" customWidth="1"/>
    <col min="15082" max="15082" width="7.85546875" style="383" bestFit="1" customWidth="1"/>
    <col min="15083" max="15083" width="11.7109375" style="383" bestFit="1" customWidth="1"/>
    <col min="15084" max="15084" width="14.28515625" style="383" customWidth="1"/>
    <col min="15085" max="15085" width="11.7109375" style="383" bestFit="1" customWidth="1"/>
    <col min="15086" max="15086" width="14.140625" style="383" bestFit="1" customWidth="1"/>
    <col min="15087" max="15087" width="16.7109375" style="383" customWidth="1"/>
    <col min="15088" max="15088" width="16.5703125" style="383" customWidth="1"/>
    <col min="15089" max="15090" width="7.85546875" style="383" bestFit="1" customWidth="1"/>
    <col min="15091" max="15091" width="8" style="383" bestFit="1" customWidth="1"/>
    <col min="15092" max="15093" width="7.85546875" style="383" bestFit="1" customWidth="1"/>
    <col min="15094" max="15094" width="9.7109375" style="383" customWidth="1"/>
    <col min="15095" max="15095" width="12.85546875" style="383" customWidth="1"/>
    <col min="15096" max="15332" width="9.140625" style="383"/>
    <col min="15333" max="15333" width="9" style="383" bestFit="1" customWidth="1"/>
    <col min="15334" max="15334" width="9.85546875" style="383" bestFit="1" customWidth="1"/>
    <col min="15335" max="15335" width="9.140625" style="383" bestFit="1" customWidth="1"/>
    <col min="15336" max="15336" width="16" style="383" bestFit="1" customWidth="1"/>
    <col min="15337" max="15337" width="9" style="383" bestFit="1" customWidth="1"/>
    <col min="15338" max="15338" width="7.85546875" style="383" bestFit="1" customWidth="1"/>
    <col min="15339" max="15339" width="11.7109375" style="383" bestFit="1" customWidth="1"/>
    <col min="15340" max="15340" width="14.28515625" style="383" customWidth="1"/>
    <col min="15341" max="15341" width="11.7109375" style="383" bestFit="1" customWidth="1"/>
    <col min="15342" max="15342" width="14.140625" style="383" bestFit="1" customWidth="1"/>
    <col min="15343" max="15343" width="16.7109375" style="383" customWidth="1"/>
    <col min="15344" max="15344" width="16.5703125" style="383" customWidth="1"/>
    <col min="15345" max="15346" width="7.85546875" style="383" bestFit="1" customWidth="1"/>
    <col min="15347" max="15347" width="8" style="383" bestFit="1" customWidth="1"/>
    <col min="15348" max="15349" width="7.85546875" style="383" bestFit="1" customWidth="1"/>
    <col min="15350" max="15350" width="9.7109375" style="383" customWidth="1"/>
    <col min="15351" max="15351" width="12.85546875" style="383" customWidth="1"/>
    <col min="15352" max="15588" width="9.140625" style="383"/>
    <col min="15589" max="15589" width="9" style="383" bestFit="1" customWidth="1"/>
    <col min="15590" max="15590" width="9.85546875" style="383" bestFit="1" customWidth="1"/>
    <col min="15591" max="15591" width="9.140625" style="383" bestFit="1" customWidth="1"/>
    <col min="15592" max="15592" width="16" style="383" bestFit="1" customWidth="1"/>
    <col min="15593" max="15593" width="9" style="383" bestFit="1" customWidth="1"/>
    <col min="15594" max="15594" width="7.85546875" style="383" bestFit="1" customWidth="1"/>
    <col min="15595" max="15595" width="11.7109375" style="383" bestFit="1" customWidth="1"/>
    <col min="15596" max="15596" width="14.28515625" style="383" customWidth="1"/>
    <col min="15597" max="15597" width="11.7109375" style="383" bestFit="1" customWidth="1"/>
    <col min="15598" max="15598" width="14.140625" style="383" bestFit="1" customWidth="1"/>
    <col min="15599" max="15599" width="16.7109375" style="383" customWidth="1"/>
    <col min="15600" max="15600" width="16.5703125" style="383" customWidth="1"/>
    <col min="15601" max="15602" width="7.85546875" style="383" bestFit="1" customWidth="1"/>
    <col min="15603" max="15603" width="8" style="383" bestFit="1" customWidth="1"/>
    <col min="15604" max="15605" width="7.85546875" style="383" bestFit="1" customWidth="1"/>
    <col min="15606" max="15606" width="9.7109375" style="383" customWidth="1"/>
    <col min="15607" max="15607" width="12.85546875" style="383" customWidth="1"/>
    <col min="15608" max="15844" width="9.140625" style="383"/>
    <col min="15845" max="15845" width="9" style="383" bestFit="1" customWidth="1"/>
    <col min="15846" max="15846" width="9.85546875" style="383" bestFit="1" customWidth="1"/>
    <col min="15847" max="15847" width="9.140625" style="383" bestFit="1" customWidth="1"/>
    <col min="15848" max="15848" width="16" style="383" bestFit="1" customWidth="1"/>
    <col min="15849" max="15849" width="9" style="383" bestFit="1" customWidth="1"/>
    <col min="15850" max="15850" width="7.85546875" style="383" bestFit="1" customWidth="1"/>
    <col min="15851" max="15851" width="11.7109375" style="383" bestFit="1" customWidth="1"/>
    <col min="15852" max="15852" width="14.28515625" style="383" customWidth="1"/>
    <col min="15853" max="15853" width="11.7109375" style="383" bestFit="1" customWidth="1"/>
    <col min="15854" max="15854" width="14.140625" style="383" bestFit="1" customWidth="1"/>
    <col min="15855" max="15855" width="16.7109375" style="383" customWidth="1"/>
    <col min="15856" max="15856" width="16.5703125" style="383" customWidth="1"/>
    <col min="15857" max="15858" width="7.85546875" style="383" bestFit="1" customWidth="1"/>
    <col min="15859" max="15859" width="8" style="383" bestFit="1" customWidth="1"/>
    <col min="15860" max="15861" width="7.85546875" style="383" bestFit="1" customWidth="1"/>
    <col min="15862" max="15862" width="9.7109375" style="383" customWidth="1"/>
    <col min="15863" max="15863" width="12.85546875" style="383" customWidth="1"/>
    <col min="15864" max="16100" width="9.140625" style="383"/>
    <col min="16101" max="16101" width="9" style="383" bestFit="1" customWidth="1"/>
    <col min="16102" max="16102" width="9.85546875" style="383" bestFit="1" customWidth="1"/>
    <col min="16103" max="16103" width="9.140625" style="383" bestFit="1" customWidth="1"/>
    <col min="16104" max="16104" width="16" style="383" bestFit="1" customWidth="1"/>
    <col min="16105" max="16105" width="9" style="383" bestFit="1" customWidth="1"/>
    <col min="16106" max="16106" width="7.85546875" style="383" bestFit="1" customWidth="1"/>
    <col min="16107" max="16107" width="11.7109375" style="383" bestFit="1" customWidth="1"/>
    <col min="16108" max="16108" width="14.28515625" style="383" customWidth="1"/>
    <col min="16109" max="16109" width="11.7109375" style="383" bestFit="1" customWidth="1"/>
    <col min="16110" max="16110" width="14.140625" style="383" bestFit="1" customWidth="1"/>
    <col min="16111" max="16111" width="16.7109375" style="383" customWidth="1"/>
    <col min="16112" max="16112" width="16.5703125" style="383" customWidth="1"/>
    <col min="16113" max="16114" width="7.85546875" style="383" bestFit="1" customWidth="1"/>
    <col min="16115" max="16115" width="8" style="383" bestFit="1" customWidth="1"/>
    <col min="16116" max="16117" width="7.85546875" style="383" bestFit="1" customWidth="1"/>
    <col min="16118" max="16118" width="9.7109375" style="383" customWidth="1"/>
    <col min="16119" max="16119" width="12.85546875" style="383" customWidth="1"/>
    <col min="16120" max="16384" width="9.140625" style="383"/>
  </cols>
  <sheetData>
    <row r="1" spans="1:17" s="398" customFormat="1" ht="15" customHeight="1">
      <c r="A1" s="491" t="s">
        <v>1</v>
      </c>
      <c r="B1" s="493" t="s">
        <v>0</v>
      </c>
      <c r="C1" s="495" t="s">
        <v>7</v>
      </c>
      <c r="D1" s="486" t="s">
        <v>439</v>
      </c>
      <c r="E1" s="487"/>
      <c r="F1" s="487"/>
      <c r="G1" s="488"/>
      <c r="H1" s="497" t="s">
        <v>344</v>
      </c>
      <c r="I1" s="482" t="s">
        <v>29</v>
      </c>
      <c r="J1" s="482"/>
      <c r="K1" s="482"/>
      <c r="L1" s="482"/>
      <c r="M1" s="482"/>
      <c r="N1" s="482"/>
      <c r="O1" s="482"/>
      <c r="P1" s="482"/>
      <c r="Q1" s="483"/>
    </row>
    <row r="2" spans="1:17" s="152" customFormat="1" ht="24" customHeight="1" thickBot="1">
      <c r="A2" s="492"/>
      <c r="B2" s="494"/>
      <c r="C2" s="496"/>
      <c r="D2" s="371" t="s">
        <v>79</v>
      </c>
      <c r="E2" s="371" t="s">
        <v>80</v>
      </c>
      <c r="F2" s="371" t="s">
        <v>336</v>
      </c>
      <c r="G2" s="399" t="s">
        <v>44</v>
      </c>
      <c r="H2" s="498"/>
      <c r="I2" s="484"/>
      <c r="J2" s="484"/>
      <c r="K2" s="484"/>
      <c r="L2" s="484"/>
      <c r="M2" s="484"/>
      <c r="N2" s="484"/>
      <c r="O2" s="484"/>
      <c r="P2" s="484"/>
      <c r="Q2" s="485"/>
    </row>
    <row r="3" spans="1:17" s="395" customFormat="1">
      <c r="A3" s="447" t="str">
        <f>'1-συμβολαια'!A3</f>
        <v>4ο</v>
      </c>
      <c r="B3" s="363" t="str">
        <f>'1-συμβολαια'!C3</f>
        <v>δωρεάς αιτία θανάτου επικαρπίας 1045 ΠΑΡΑΙΤΗΣΗ</v>
      </c>
      <c r="C3" s="400">
        <f>'1-συμβολαια'!D3</f>
        <v>0</v>
      </c>
      <c r="D3" s="327">
        <v>20</v>
      </c>
      <c r="E3" s="327"/>
      <c r="F3" s="327"/>
      <c r="G3" s="327">
        <f t="shared" ref="G3:G7" si="0">D3+E3+F3</f>
        <v>20</v>
      </c>
      <c r="H3" s="400">
        <f>D3+E3</f>
        <v>20</v>
      </c>
      <c r="I3" s="331"/>
      <c r="J3" s="331"/>
      <c r="K3" s="331"/>
      <c r="L3" s="331"/>
      <c r="M3" s="331"/>
      <c r="N3" s="401"/>
      <c r="O3" s="401"/>
      <c r="P3" s="401"/>
      <c r="Q3" s="401"/>
    </row>
    <row r="4" spans="1:17" s="395" customFormat="1">
      <c r="A4" s="447">
        <f>'1-συμβολαια'!A4</f>
        <v>0</v>
      </c>
      <c r="B4" s="363" t="str">
        <f>'1-συμβολαια'!C4</f>
        <v>δωρεάς 1045 ΕΠΙΚΑΡΠΙΑ [= 32.004€ σεΟρους 2000</v>
      </c>
      <c r="C4" s="400">
        <f>'1-συμβολαια'!D4</f>
        <v>44444</v>
      </c>
      <c r="D4" s="327"/>
      <c r="E4" s="327">
        <v>20</v>
      </c>
      <c r="F4" s="327">
        <f t="shared" ref="F4:F7" si="1">C4*0.8%</f>
        <v>355.55200000000002</v>
      </c>
      <c r="G4" s="327">
        <f t="shared" si="0"/>
        <v>375.55200000000002</v>
      </c>
      <c r="H4" s="400">
        <f t="shared" ref="H4:H7" si="2">D4+E4</f>
        <v>20</v>
      </c>
      <c r="I4" s="331" t="s">
        <v>352</v>
      </c>
      <c r="J4" s="331" t="s">
        <v>353</v>
      </c>
      <c r="K4" s="331"/>
      <c r="L4" s="331"/>
      <c r="M4" s="331" t="s">
        <v>458</v>
      </c>
      <c r="N4" s="401"/>
      <c r="O4" s="401"/>
      <c r="P4" s="401"/>
      <c r="Q4" s="401"/>
    </row>
    <row r="5" spans="1:17" s="395" customFormat="1">
      <c r="A5" s="105"/>
      <c r="B5" s="115"/>
      <c r="C5" s="402"/>
      <c r="D5" s="106"/>
      <c r="E5" s="106"/>
      <c r="F5" s="106"/>
      <c r="G5" s="327"/>
      <c r="H5" s="402"/>
      <c r="I5" s="155"/>
      <c r="J5" s="155"/>
      <c r="K5" s="155"/>
      <c r="L5" s="155"/>
      <c r="M5" s="155"/>
      <c r="N5" s="403"/>
      <c r="O5" s="403"/>
      <c r="P5" s="403"/>
      <c r="Q5" s="403"/>
    </row>
    <row r="6" spans="1:17" s="395" customFormat="1">
      <c r="A6" s="447" t="str">
        <f>'1-συμβολαια'!A6</f>
        <v>5ο</v>
      </c>
      <c r="B6" s="363" t="str">
        <f>'1-συμβολαια'!C6</f>
        <v>δωρεάς αιτία θανάτου επικαρπίας 1044 ΠΑΡΑΙΤΗΣΗ</v>
      </c>
      <c r="C6" s="400">
        <f>'1-συμβολαια'!D6</f>
        <v>0</v>
      </c>
      <c r="D6" s="327">
        <v>20</v>
      </c>
      <c r="E6" s="327"/>
      <c r="F6" s="327">
        <f t="shared" si="1"/>
        <v>0</v>
      </c>
      <c r="G6" s="327">
        <f t="shared" si="0"/>
        <v>20</v>
      </c>
      <c r="H6" s="400">
        <f t="shared" si="2"/>
        <v>20</v>
      </c>
      <c r="I6" s="331"/>
      <c r="J6" s="331"/>
      <c r="K6" s="331"/>
      <c r="L6" s="331"/>
      <c r="M6" s="331"/>
      <c r="N6" s="401"/>
      <c r="O6" s="401"/>
      <c r="P6" s="401"/>
      <c r="Q6" s="401"/>
    </row>
    <row r="7" spans="1:17" s="395" customFormat="1">
      <c r="A7" s="447">
        <f>'1-συμβολαια'!A7</f>
        <v>0</v>
      </c>
      <c r="B7" s="363" t="str">
        <f>'1-συμβολαια'!C7</f>
        <v>δωρεάς 1044 ΕΠΙΚΑΡΠΙΑ [= 18.870€ σεΟρους 2000</v>
      </c>
      <c r="C7" s="400">
        <f>'1-συμβολαια'!D7</f>
        <v>26666</v>
      </c>
      <c r="D7" s="327"/>
      <c r="E7" s="327">
        <v>20</v>
      </c>
      <c r="F7" s="327">
        <f t="shared" si="1"/>
        <v>213.328</v>
      </c>
      <c r="G7" s="327">
        <f t="shared" si="0"/>
        <v>233.328</v>
      </c>
      <c r="H7" s="400">
        <f t="shared" si="2"/>
        <v>20</v>
      </c>
      <c r="I7" s="331" t="s">
        <v>352</v>
      </c>
      <c r="J7" s="331" t="s">
        <v>353</v>
      </c>
      <c r="K7" s="331"/>
      <c r="L7" s="331"/>
      <c r="M7" s="331" t="s">
        <v>458</v>
      </c>
      <c r="N7" s="401"/>
      <c r="O7" s="401"/>
      <c r="P7" s="401"/>
      <c r="Q7" s="401"/>
    </row>
    <row r="8" spans="1:17" ht="15.75">
      <c r="A8" s="489" t="s">
        <v>56</v>
      </c>
      <c r="B8" s="490"/>
      <c r="C8" s="490"/>
      <c r="D8" s="108">
        <f>SUM(D3:D7)</f>
        <v>40</v>
      </c>
      <c r="E8" s="108">
        <f>SUM(E3:E7)</f>
        <v>40</v>
      </c>
      <c r="F8" s="108">
        <f>SUM(F3:F7)</f>
        <v>568.88</v>
      </c>
      <c r="G8" s="108">
        <f>SUM(G3:G7)</f>
        <v>648.88</v>
      </c>
      <c r="H8" s="108">
        <f>SUM(H3:H7)</f>
        <v>80</v>
      </c>
    </row>
    <row r="9" spans="1:17">
      <c r="I9" s="139"/>
      <c r="J9" s="139"/>
      <c r="K9" s="139"/>
      <c r="L9" s="139"/>
      <c r="M9" s="139"/>
      <c r="N9" s="139"/>
      <c r="O9" s="139"/>
      <c r="P9" s="139"/>
    </row>
    <row r="10" spans="1:17">
      <c r="I10" s="407" t="s">
        <v>345</v>
      </c>
      <c r="J10" s="139"/>
      <c r="K10" s="139"/>
      <c r="L10" s="139"/>
      <c r="M10" s="139"/>
      <c r="N10" s="139"/>
      <c r="O10" s="139"/>
      <c r="P10" s="408"/>
    </row>
    <row r="11" spans="1:17">
      <c r="I11" s="408"/>
      <c r="J11" s="139" t="s">
        <v>346</v>
      </c>
      <c r="K11" s="408"/>
      <c r="L11" s="408"/>
      <c r="M11" s="408"/>
      <c r="N11" s="408"/>
      <c r="O11" s="408"/>
      <c r="P11" s="408"/>
    </row>
    <row r="12" spans="1:17">
      <c r="I12" s="408"/>
      <c r="J12" s="408"/>
      <c r="K12" s="139" t="s">
        <v>347</v>
      </c>
      <c r="L12" s="408"/>
      <c r="M12" s="408"/>
      <c r="N12" s="408"/>
      <c r="O12" s="408"/>
      <c r="P12" s="408"/>
    </row>
    <row r="13" spans="1:17">
      <c r="I13" s="408"/>
      <c r="J13" s="139"/>
      <c r="K13" s="408"/>
      <c r="L13" s="407" t="s">
        <v>348</v>
      </c>
      <c r="M13" s="408"/>
      <c r="N13" s="139"/>
      <c r="O13" s="139"/>
      <c r="P13" s="139"/>
      <c r="Q13" s="139"/>
    </row>
    <row r="14" spans="1:17">
      <c r="I14" s="408"/>
      <c r="J14" s="139"/>
      <c r="K14" s="408"/>
      <c r="L14" s="408"/>
      <c r="M14" s="139" t="s">
        <v>349</v>
      </c>
      <c r="N14" s="139"/>
      <c r="O14" s="139"/>
      <c r="P14" s="139"/>
      <c r="Q14" s="408"/>
    </row>
    <row r="15" spans="1:17" ht="15.75">
      <c r="B15" s="293" t="s">
        <v>428</v>
      </c>
      <c r="C15" s="378"/>
      <c r="D15" s="171"/>
      <c r="E15" s="171"/>
      <c r="F15" s="171"/>
      <c r="G15" s="171"/>
      <c r="H15" s="171"/>
      <c r="I15" s="408"/>
      <c r="J15" s="139"/>
      <c r="K15" s="408"/>
      <c r="L15" s="408"/>
      <c r="M15" s="408"/>
      <c r="N15" s="408"/>
      <c r="O15" s="408"/>
      <c r="P15" s="408"/>
      <c r="Q15" s="408"/>
    </row>
    <row r="16" spans="1:17" ht="15.75">
      <c r="B16" s="171"/>
      <c r="C16" s="325" t="s">
        <v>429</v>
      </c>
      <c r="D16" s="294"/>
      <c r="E16" s="294"/>
      <c r="F16" s="294"/>
      <c r="G16" s="294"/>
      <c r="H16" s="294"/>
      <c r="I16" s="408"/>
      <c r="J16" s="139"/>
      <c r="K16" s="408"/>
    </row>
    <row r="17" spans="2:15" ht="15.75">
      <c r="D17" s="393"/>
      <c r="E17" s="296"/>
      <c r="F17" s="296"/>
      <c r="G17" s="296"/>
      <c r="I17" s="408"/>
      <c r="J17" s="139"/>
      <c r="K17" s="408"/>
    </row>
    <row r="18" spans="2:15" ht="15.75">
      <c r="C18" s="295" t="s">
        <v>430</v>
      </c>
      <c r="D18" s="296"/>
      <c r="G18" s="393"/>
      <c r="I18" s="408"/>
      <c r="J18" s="139"/>
      <c r="K18" s="408"/>
    </row>
    <row r="19" spans="2:15" ht="15.75">
      <c r="C19" s="379" t="s">
        <v>61</v>
      </c>
      <c r="D19" s="246"/>
      <c r="E19" s="294"/>
      <c r="F19" s="297"/>
      <c r="G19" s="297"/>
      <c r="I19" s="408"/>
      <c r="J19" s="139"/>
      <c r="K19" s="408"/>
    </row>
    <row r="20" spans="2:15">
      <c r="D20" s="393"/>
      <c r="G20" s="393"/>
      <c r="I20" s="408"/>
      <c r="J20" s="139"/>
      <c r="K20" s="408"/>
    </row>
    <row r="21" spans="2:15" ht="15.75">
      <c r="D21" s="393"/>
      <c r="G21" s="297"/>
      <c r="I21" s="408"/>
      <c r="J21" s="139"/>
      <c r="K21" s="408"/>
      <c r="L21" s="383"/>
      <c r="M21" s="383"/>
      <c r="N21" s="383"/>
      <c r="O21" s="383"/>
    </row>
    <row r="22" spans="2:15" ht="15.75">
      <c r="D22" s="393"/>
      <c r="F22" s="297"/>
      <c r="G22" s="297"/>
      <c r="I22" s="408"/>
      <c r="J22" s="139"/>
      <c r="K22" s="408"/>
      <c r="L22" s="383"/>
      <c r="M22" s="383"/>
      <c r="N22" s="383"/>
      <c r="O22" s="383"/>
    </row>
    <row r="23" spans="2:15">
      <c r="D23" s="393"/>
      <c r="G23" s="393"/>
      <c r="I23" s="395" t="s">
        <v>447</v>
      </c>
      <c r="J23" s="395" t="s">
        <v>136</v>
      </c>
      <c r="K23" s="408"/>
      <c r="L23" s="383"/>
      <c r="M23" s="383"/>
      <c r="N23" s="383"/>
      <c r="O23" s="383"/>
    </row>
    <row r="24" spans="2:15" ht="30">
      <c r="I24" s="409" t="s">
        <v>448</v>
      </c>
      <c r="J24" s="395" t="s">
        <v>137</v>
      </c>
      <c r="K24" s="408"/>
      <c r="L24" s="383"/>
    </row>
    <row r="25" spans="2:15" ht="30">
      <c r="I25" s="409" t="s">
        <v>449</v>
      </c>
      <c r="J25" s="395" t="s">
        <v>138</v>
      </c>
      <c r="K25" s="408"/>
      <c r="L25" s="383"/>
    </row>
    <row r="26" spans="2:15">
      <c r="I26" s="409">
        <v>3</v>
      </c>
      <c r="J26" s="395" t="s">
        <v>350</v>
      </c>
      <c r="K26" s="408"/>
      <c r="L26" s="383"/>
    </row>
    <row r="27" spans="2:15">
      <c r="D27" s="393"/>
      <c r="I27" s="409">
        <v>4</v>
      </c>
      <c r="J27" s="395" t="s">
        <v>351</v>
      </c>
      <c r="K27" s="408"/>
      <c r="L27" s="383"/>
    </row>
    <row r="28" spans="2:15">
      <c r="I28" s="410"/>
      <c r="J28" s="395"/>
      <c r="K28" s="408"/>
      <c r="L28" s="383"/>
    </row>
    <row r="29" spans="2:15" ht="15.75">
      <c r="B29" s="396"/>
      <c r="K29" s="408"/>
      <c r="L29" s="383"/>
    </row>
    <row r="30" spans="2:15" ht="15.75">
      <c r="B30" s="397"/>
      <c r="K30" s="408"/>
      <c r="L30" s="383"/>
    </row>
    <row r="31" spans="2:15" ht="15.75">
      <c r="B31" s="411"/>
      <c r="C31" s="394"/>
      <c r="D31" s="412"/>
      <c r="E31" s="394"/>
      <c r="F31" s="394"/>
      <c r="G31" s="412"/>
      <c r="I31" s="395"/>
      <c r="J31" s="395"/>
      <c r="L31" s="383"/>
    </row>
    <row r="32" spans="2:15" ht="15.75">
      <c r="B32" s="413"/>
      <c r="C32" s="394"/>
      <c r="D32" s="412"/>
      <c r="E32" s="394"/>
      <c r="F32" s="394"/>
      <c r="G32" s="412"/>
      <c r="I32" s="395"/>
      <c r="J32" s="395"/>
    </row>
    <row r="33" spans="2:10">
      <c r="B33" s="414"/>
      <c r="C33" s="394"/>
      <c r="D33" s="412"/>
      <c r="E33" s="394"/>
      <c r="F33" s="394"/>
      <c r="G33" s="412"/>
      <c r="I33" s="395"/>
      <c r="J33" s="395"/>
    </row>
    <row r="34" spans="2:10">
      <c r="I34" s="395"/>
      <c r="J34" s="395"/>
    </row>
    <row r="35" spans="2:10">
      <c r="I35" s="395"/>
      <c r="J35" s="395"/>
    </row>
  </sheetData>
  <mergeCells count="7">
    <mergeCell ref="I1:Q2"/>
    <mergeCell ref="D1:G1"/>
    <mergeCell ref="A8:C8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P157"/>
  <sheetViews>
    <sheetView workbookViewId="0">
      <pane ySplit="2" topLeftCell="A3" activePane="bottomLeft" state="frozen"/>
      <selection pane="bottomLeft" activeCell="I161" sqref="I161"/>
    </sheetView>
  </sheetViews>
  <sheetFormatPr defaultRowHeight="11.25"/>
  <cols>
    <col min="1" max="1" width="11.5703125" style="3" bestFit="1" customWidth="1"/>
    <col min="2" max="2" width="60.7109375" style="96" customWidth="1"/>
    <col min="3" max="3" width="16.140625" style="2" bestFit="1" customWidth="1"/>
    <col min="4" max="4" width="7.140625" style="8" bestFit="1" customWidth="1"/>
    <col min="5" max="5" width="7.85546875" style="8" customWidth="1"/>
    <col min="6" max="7" width="10.42578125" style="2" bestFit="1" customWidth="1"/>
    <col min="8" max="9" width="13.7109375" style="2" customWidth="1"/>
    <col min="10" max="10" width="6.28515625" style="87" customWidth="1"/>
    <col min="11" max="14" width="5.5703125" style="87" customWidth="1"/>
    <col min="15" max="15" width="19.7109375" style="87" customWidth="1"/>
    <col min="16" max="16" width="19.7109375" style="87" bestFit="1" customWidth="1"/>
    <col min="17" max="222" width="9.140625" style="3"/>
    <col min="223" max="223" width="9" style="3" bestFit="1" customWidth="1"/>
    <col min="224" max="224" width="9.85546875" style="3" bestFit="1" customWidth="1"/>
    <col min="225" max="225" width="9.140625" style="3" bestFit="1" customWidth="1"/>
    <col min="226" max="226" width="16" style="3" bestFit="1" customWidth="1"/>
    <col min="227" max="227" width="9" style="3" bestFit="1" customWidth="1"/>
    <col min="228" max="228" width="7.85546875" style="3" bestFit="1" customWidth="1"/>
    <col min="229" max="229" width="11.7109375" style="3" bestFit="1" customWidth="1"/>
    <col min="230" max="230" width="14.28515625" style="3" customWidth="1"/>
    <col min="231" max="231" width="11.7109375" style="3" bestFit="1" customWidth="1"/>
    <col min="232" max="232" width="14.140625" style="3" bestFit="1" customWidth="1"/>
    <col min="233" max="233" width="16.7109375" style="3" customWidth="1"/>
    <col min="234" max="234" width="16.5703125" style="3" customWidth="1"/>
    <col min="235" max="236" width="7.85546875" style="3" bestFit="1" customWidth="1"/>
    <col min="237" max="237" width="8" style="3" bestFit="1" customWidth="1"/>
    <col min="238" max="239" width="7.85546875" style="3" bestFit="1" customWidth="1"/>
    <col min="240" max="240" width="9.7109375" style="3" customWidth="1"/>
    <col min="241" max="241" width="12.85546875" style="3" customWidth="1"/>
    <col min="242" max="478" width="9.140625" style="3"/>
    <col min="479" max="479" width="9" style="3" bestFit="1" customWidth="1"/>
    <col min="480" max="480" width="9.85546875" style="3" bestFit="1" customWidth="1"/>
    <col min="481" max="481" width="9.140625" style="3" bestFit="1" customWidth="1"/>
    <col min="482" max="482" width="16" style="3" bestFit="1" customWidth="1"/>
    <col min="483" max="483" width="9" style="3" bestFit="1" customWidth="1"/>
    <col min="484" max="484" width="7.85546875" style="3" bestFit="1" customWidth="1"/>
    <col min="485" max="485" width="11.7109375" style="3" bestFit="1" customWidth="1"/>
    <col min="486" max="486" width="14.28515625" style="3" customWidth="1"/>
    <col min="487" max="487" width="11.7109375" style="3" bestFit="1" customWidth="1"/>
    <col min="488" max="488" width="14.140625" style="3" bestFit="1" customWidth="1"/>
    <col min="489" max="489" width="16.7109375" style="3" customWidth="1"/>
    <col min="490" max="490" width="16.5703125" style="3" customWidth="1"/>
    <col min="491" max="492" width="7.85546875" style="3" bestFit="1" customWidth="1"/>
    <col min="493" max="493" width="8" style="3" bestFit="1" customWidth="1"/>
    <col min="494" max="495" width="7.85546875" style="3" bestFit="1" customWidth="1"/>
    <col min="496" max="496" width="9.7109375" style="3" customWidth="1"/>
    <col min="497" max="497" width="12.85546875" style="3" customWidth="1"/>
    <col min="498" max="734" width="9.140625" style="3"/>
    <col min="735" max="735" width="9" style="3" bestFit="1" customWidth="1"/>
    <col min="736" max="736" width="9.85546875" style="3" bestFit="1" customWidth="1"/>
    <col min="737" max="737" width="9.140625" style="3" bestFit="1" customWidth="1"/>
    <col min="738" max="738" width="16" style="3" bestFit="1" customWidth="1"/>
    <col min="739" max="739" width="9" style="3" bestFit="1" customWidth="1"/>
    <col min="740" max="740" width="7.85546875" style="3" bestFit="1" customWidth="1"/>
    <col min="741" max="741" width="11.7109375" style="3" bestFit="1" customWidth="1"/>
    <col min="742" max="742" width="14.28515625" style="3" customWidth="1"/>
    <col min="743" max="743" width="11.7109375" style="3" bestFit="1" customWidth="1"/>
    <col min="744" max="744" width="14.140625" style="3" bestFit="1" customWidth="1"/>
    <col min="745" max="745" width="16.7109375" style="3" customWidth="1"/>
    <col min="746" max="746" width="16.5703125" style="3" customWidth="1"/>
    <col min="747" max="748" width="7.85546875" style="3" bestFit="1" customWidth="1"/>
    <col min="749" max="749" width="8" style="3" bestFit="1" customWidth="1"/>
    <col min="750" max="751" width="7.85546875" style="3" bestFit="1" customWidth="1"/>
    <col min="752" max="752" width="9.7109375" style="3" customWidth="1"/>
    <col min="753" max="753" width="12.85546875" style="3" customWidth="1"/>
    <col min="754" max="990" width="9.140625" style="3"/>
    <col min="991" max="991" width="9" style="3" bestFit="1" customWidth="1"/>
    <col min="992" max="992" width="9.85546875" style="3" bestFit="1" customWidth="1"/>
    <col min="993" max="993" width="9.140625" style="3" bestFit="1" customWidth="1"/>
    <col min="994" max="994" width="16" style="3" bestFit="1" customWidth="1"/>
    <col min="995" max="995" width="9" style="3" bestFit="1" customWidth="1"/>
    <col min="996" max="996" width="7.85546875" style="3" bestFit="1" customWidth="1"/>
    <col min="997" max="997" width="11.7109375" style="3" bestFit="1" customWidth="1"/>
    <col min="998" max="998" width="14.28515625" style="3" customWidth="1"/>
    <col min="999" max="999" width="11.7109375" style="3" bestFit="1" customWidth="1"/>
    <col min="1000" max="1000" width="14.140625" style="3" bestFit="1" customWidth="1"/>
    <col min="1001" max="1001" width="16.7109375" style="3" customWidth="1"/>
    <col min="1002" max="1002" width="16.5703125" style="3" customWidth="1"/>
    <col min="1003" max="1004" width="7.85546875" style="3" bestFit="1" customWidth="1"/>
    <col min="1005" max="1005" width="8" style="3" bestFit="1" customWidth="1"/>
    <col min="1006" max="1007" width="7.85546875" style="3" bestFit="1" customWidth="1"/>
    <col min="1008" max="1008" width="9.7109375" style="3" customWidth="1"/>
    <col min="1009" max="1009" width="12.85546875" style="3" customWidth="1"/>
    <col min="1010" max="1246" width="9.140625" style="3"/>
    <col min="1247" max="1247" width="9" style="3" bestFit="1" customWidth="1"/>
    <col min="1248" max="1248" width="9.85546875" style="3" bestFit="1" customWidth="1"/>
    <col min="1249" max="1249" width="9.140625" style="3" bestFit="1" customWidth="1"/>
    <col min="1250" max="1250" width="16" style="3" bestFit="1" customWidth="1"/>
    <col min="1251" max="1251" width="9" style="3" bestFit="1" customWidth="1"/>
    <col min="1252" max="1252" width="7.85546875" style="3" bestFit="1" customWidth="1"/>
    <col min="1253" max="1253" width="11.7109375" style="3" bestFit="1" customWidth="1"/>
    <col min="1254" max="1254" width="14.28515625" style="3" customWidth="1"/>
    <col min="1255" max="1255" width="11.7109375" style="3" bestFit="1" customWidth="1"/>
    <col min="1256" max="1256" width="14.140625" style="3" bestFit="1" customWidth="1"/>
    <col min="1257" max="1257" width="16.7109375" style="3" customWidth="1"/>
    <col min="1258" max="1258" width="16.5703125" style="3" customWidth="1"/>
    <col min="1259" max="1260" width="7.85546875" style="3" bestFit="1" customWidth="1"/>
    <col min="1261" max="1261" width="8" style="3" bestFit="1" customWidth="1"/>
    <col min="1262" max="1263" width="7.85546875" style="3" bestFit="1" customWidth="1"/>
    <col min="1264" max="1264" width="9.7109375" style="3" customWidth="1"/>
    <col min="1265" max="1265" width="12.85546875" style="3" customWidth="1"/>
    <col min="1266" max="1502" width="9.140625" style="3"/>
    <col min="1503" max="1503" width="9" style="3" bestFit="1" customWidth="1"/>
    <col min="1504" max="1504" width="9.85546875" style="3" bestFit="1" customWidth="1"/>
    <col min="1505" max="1505" width="9.140625" style="3" bestFit="1" customWidth="1"/>
    <col min="1506" max="1506" width="16" style="3" bestFit="1" customWidth="1"/>
    <col min="1507" max="1507" width="9" style="3" bestFit="1" customWidth="1"/>
    <col min="1508" max="1508" width="7.85546875" style="3" bestFit="1" customWidth="1"/>
    <col min="1509" max="1509" width="11.7109375" style="3" bestFit="1" customWidth="1"/>
    <col min="1510" max="1510" width="14.28515625" style="3" customWidth="1"/>
    <col min="1511" max="1511" width="11.7109375" style="3" bestFit="1" customWidth="1"/>
    <col min="1512" max="1512" width="14.140625" style="3" bestFit="1" customWidth="1"/>
    <col min="1513" max="1513" width="16.7109375" style="3" customWidth="1"/>
    <col min="1514" max="1514" width="16.5703125" style="3" customWidth="1"/>
    <col min="1515" max="1516" width="7.85546875" style="3" bestFit="1" customWidth="1"/>
    <col min="1517" max="1517" width="8" style="3" bestFit="1" customWidth="1"/>
    <col min="1518" max="1519" width="7.85546875" style="3" bestFit="1" customWidth="1"/>
    <col min="1520" max="1520" width="9.7109375" style="3" customWidth="1"/>
    <col min="1521" max="1521" width="12.85546875" style="3" customWidth="1"/>
    <col min="1522" max="1758" width="9.140625" style="3"/>
    <col min="1759" max="1759" width="9" style="3" bestFit="1" customWidth="1"/>
    <col min="1760" max="1760" width="9.85546875" style="3" bestFit="1" customWidth="1"/>
    <col min="1761" max="1761" width="9.140625" style="3" bestFit="1" customWidth="1"/>
    <col min="1762" max="1762" width="16" style="3" bestFit="1" customWidth="1"/>
    <col min="1763" max="1763" width="9" style="3" bestFit="1" customWidth="1"/>
    <col min="1764" max="1764" width="7.85546875" style="3" bestFit="1" customWidth="1"/>
    <col min="1765" max="1765" width="11.7109375" style="3" bestFit="1" customWidth="1"/>
    <col min="1766" max="1766" width="14.28515625" style="3" customWidth="1"/>
    <col min="1767" max="1767" width="11.7109375" style="3" bestFit="1" customWidth="1"/>
    <col min="1768" max="1768" width="14.140625" style="3" bestFit="1" customWidth="1"/>
    <col min="1769" max="1769" width="16.7109375" style="3" customWidth="1"/>
    <col min="1770" max="1770" width="16.5703125" style="3" customWidth="1"/>
    <col min="1771" max="1772" width="7.85546875" style="3" bestFit="1" customWidth="1"/>
    <col min="1773" max="1773" width="8" style="3" bestFit="1" customWidth="1"/>
    <col min="1774" max="1775" width="7.85546875" style="3" bestFit="1" customWidth="1"/>
    <col min="1776" max="1776" width="9.7109375" style="3" customWidth="1"/>
    <col min="1777" max="1777" width="12.85546875" style="3" customWidth="1"/>
    <col min="1778" max="2014" width="9.140625" style="3"/>
    <col min="2015" max="2015" width="9" style="3" bestFit="1" customWidth="1"/>
    <col min="2016" max="2016" width="9.85546875" style="3" bestFit="1" customWidth="1"/>
    <col min="2017" max="2017" width="9.140625" style="3" bestFit="1" customWidth="1"/>
    <col min="2018" max="2018" width="16" style="3" bestFit="1" customWidth="1"/>
    <col min="2019" max="2019" width="9" style="3" bestFit="1" customWidth="1"/>
    <col min="2020" max="2020" width="7.85546875" style="3" bestFit="1" customWidth="1"/>
    <col min="2021" max="2021" width="11.7109375" style="3" bestFit="1" customWidth="1"/>
    <col min="2022" max="2022" width="14.28515625" style="3" customWidth="1"/>
    <col min="2023" max="2023" width="11.7109375" style="3" bestFit="1" customWidth="1"/>
    <col min="2024" max="2024" width="14.140625" style="3" bestFit="1" customWidth="1"/>
    <col min="2025" max="2025" width="16.7109375" style="3" customWidth="1"/>
    <col min="2026" max="2026" width="16.5703125" style="3" customWidth="1"/>
    <col min="2027" max="2028" width="7.85546875" style="3" bestFit="1" customWidth="1"/>
    <col min="2029" max="2029" width="8" style="3" bestFit="1" customWidth="1"/>
    <col min="2030" max="2031" width="7.85546875" style="3" bestFit="1" customWidth="1"/>
    <col min="2032" max="2032" width="9.7109375" style="3" customWidth="1"/>
    <col min="2033" max="2033" width="12.85546875" style="3" customWidth="1"/>
    <col min="2034" max="2270" width="9.140625" style="3"/>
    <col min="2271" max="2271" width="9" style="3" bestFit="1" customWidth="1"/>
    <col min="2272" max="2272" width="9.85546875" style="3" bestFit="1" customWidth="1"/>
    <col min="2273" max="2273" width="9.140625" style="3" bestFit="1" customWidth="1"/>
    <col min="2274" max="2274" width="16" style="3" bestFit="1" customWidth="1"/>
    <col min="2275" max="2275" width="9" style="3" bestFit="1" customWidth="1"/>
    <col min="2276" max="2276" width="7.85546875" style="3" bestFit="1" customWidth="1"/>
    <col min="2277" max="2277" width="11.7109375" style="3" bestFit="1" customWidth="1"/>
    <col min="2278" max="2278" width="14.28515625" style="3" customWidth="1"/>
    <col min="2279" max="2279" width="11.7109375" style="3" bestFit="1" customWidth="1"/>
    <col min="2280" max="2280" width="14.140625" style="3" bestFit="1" customWidth="1"/>
    <col min="2281" max="2281" width="16.7109375" style="3" customWidth="1"/>
    <col min="2282" max="2282" width="16.5703125" style="3" customWidth="1"/>
    <col min="2283" max="2284" width="7.85546875" style="3" bestFit="1" customWidth="1"/>
    <col min="2285" max="2285" width="8" style="3" bestFit="1" customWidth="1"/>
    <col min="2286" max="2287" width="7.85546875" style="3" bestFit="1" customWidth="1"/>
    <col min="2288" max="2288" width="9.7109375" style="3" customWidth="1"/>
    <col min="2289" max="2289" width="12.85546875" style="3" customWidth="1"/>
    <col min="2290" max="2526" width="9.140625" style="3"/>
    <col min="2527" max="2527" width="9" style="3" bestFit="1" customWidth="1"/>
    <col min="2528" max="2528" width="9.85546875" style="3" bestFit="1" customWidth="1"/>
    <col min="2529" max="2529" width="9.140625" style="3" bestFit="1" customWidth="1"/>
    <col min="2530" max="2530" width="16" style="3" bestFit="1" customWidth="1"/>
    <col min="2531" max="2531" width="9" style="3" bestFit="1" customWidth="1"/>
    <col min="2532" max="2532" width="7.85546875" style="3" bestFit="1" customWidth="1"/>
    <col min="2533" max="2533" width="11.7109375" style="3" bestFit="1" customWidth="1"/>
    <col min="2534" max="2534" width="14.28515625" style="3" customWidth="1"/>
    <col min="2535" max="2535" width="11.7109375" style="3" bestFit="1" customWidth="1"/>
    <col min="2536" max="2536" width="14.140625" style="3" bestFit="1" customWidth="1"/>
    <col min="2537" max="2537" width="16.7109375" style="3" customWidth="1"/>
    <col min="2538" max="2538" width="16.5703125" style="3" customWidth="1"/>
    <col min="2539" max="2540" width="7.85546875" style="3" bestFit="1" customWidth="1"/>
    <col min="2541" max="2541" width="8" style="3" bestFit="1" customWidth="1"/>
    <col min="2542" max="2543" width="7.85546875" style="3" bestFit="1" customWidth="1"/>
    <col min="2544" max="2544" width="9.7109375" style="3" customWidth="1"/>
    <col min="2545" max="2545" width="12.85546875" style="3" customWidth="1"/>
    <col min="2546" max="2782" width="9.140625" style="3"/>
    <col min="2783" max="2783" width="9" style="3" bestFit="1" customWidth="1"/>
    <col min="2784" max="2784" width="9.85546875" style="3" bestFit="1" customWidth="1"/>
    <col min="2785" max="2785" width="9.140625" style="3" bestFit="1" customWidth="1"/>
    <col min="2786" max="2786" width="16" style="3" bestFit="1" customWidth="1"/>
    <col min="2787" max="2787" width="9" style="3" bestFit="1" customWidth="1"/>
    <col min="2788" max="2788" width="7.85546875" style="3" bestFit="1" customWidth="1"/>
    <col min="2789" max="2789" width="11.7109375" style="3" bestFit="1" customWidth="1"/>
    <col min="2790" max="2790" width="14.28515625" style="3" customWidth="1"/>
    <col min="2791" max="2791" width="11.7109375" style="3" bestFit="1" customWidth="1"/>
    <col min="2792" max="2792" width="14.140625" style="3" bestFit="1" customWidth="1"/>
    <col min="2793" max="2793" width="16.7109375" style="3" customWidth="1"/>
    <col min="2794" max="2794" width="16.5703125" style="3" customWidth="1"/>
    <col min="2795" max="2796" width="7.85546875" style="3" bestFit="1" customWidth="1"/>
    <col min="2797" max="2797" width="8" style="3" bestFit="1" customWidth="1"/>
    <col min="2798" max="2799" width="7.85546875" style="3" bestFit="1" customWidth="1"/>
    <col min="2800" max="2800" width="9.7109375" style="3" customWidth="1"/>
    <col min="2801" max="2801" width="12.85546875" style="3" customWidth="1"/>
    <col min="2802" max="3038" width="9.140625" style="3"/>
    <col min="3039" max="3039" width="9" style="3" bestFit="1" customWidth="1"/>
    <col min="3040" max="3040" width="9.85546875" style="3" bestFit="1" customWidth="1"/>
    <col min="3041" max="3041" width="9.140625" style="3" bestFit="1" customWidth="1"/>
    <col min="3042" max="3042" width="16" style="3" bestFit="1" customWidth="1"/>
    <col min="3043" max="3043" width="9" style="3" bestFit="1" customWidth="1"/>
    <col min="3044" max="3044" width="7.85546875" style="3" bestFit="1" customWidth="1"/>
    <col min="3045" max="3045" width="11.7109375" style="3" bestFit="1" customWidth="1"/>
    <col min="3046" max="3046" width="14.28515625" style="3" customWidth="1"/>
    <col min="3047" max="3047" width="11.7109375" style="3" bestFit="1" customWidth="1"/>
    <col min="3048" max="3048" width="14.140625" style="3" bestFit="1" customWidth="1"/>
    <col min="3049" max="3049" width="16.7109375" style="3" customWidth="1"/>
    <col min="3050" max="3050" width="16.5703125" style="3" customWidth="1"/>
    <col min="3051" max="3052" width="7.85546875" style="3" bestFit="1" customWidth="1"/>
    <col min="3053" max="3053" width="8" style="3" bestFit="1" customWidth="1"/>
    <col min="3054" max="3055" width="7.85546875" style="3" bestFit="1" customWidth="1"/>
    <col min="3056" max="3056" width="9.7109375" style="3" customWidth="1"/>
    <col min="3057" max="3057" width="12.85546875" style="3" customWidth="1"/>
    <col min="3058" max="3294" width="9.140625" style="3"/>
    <col min="3295" max="3295" width="9" style="3" bestFit="1" customWidth="1"/>
    <col min="3296" max="3296" width="9.85546875" style="3" bestFit="1" customWidth="1"/>
    <col min="3297" max="3297" width="9.140625" style="3" bestFit="1" customWidth="1"/>
    <col min="3298" max="3298" width="16" style="3" bestFit="1" customWidth="1"/>
    <col min="3299" max="3299" width="9" style="3" bestFit="1" customWidth="1"/>
    <col min="3300" max="3300" width="7.85546875" style="3" bestFit="1" customWidth="1"/>
    <col min="3301" max="3301" width="11.7109375" style="3" bestFit="1" customWidth="1"/>
    <col min="3302" max="3302" width="14.28515625" style="3" customWidth="1"/>
    <col min="3303" max="3303" width="11.7109375" style="3" bestFit="1" customWidth="1"/>
    <col min="3304" max="3304" width="14.140625" style="3" bestFit="1" customWidth="1"/>
    <col min="3305" max="3305" width="16.7109375" style="3" customWidth="1"/>
    <col min="3306" max="3306" width="16.5703125" style="3" customWidth="1"/>
    <col min="3307" max="3308" width="7.85546875" style="3" bestFit="1" customWidth="1"/>
    <col min="3309" max="3309" width="8" style="3" bestFit="1" customWidth="1"/>
    <col min="3310" max="3311" width="7.85546875" style="3" bestFit="1" customWidth="1"/>
    <col min="3312" max="3312" width="9.7109375" style="3" customWidth="1"/>
    <col min="3313" max="3313" width="12.85546875" style="3" customWidth="1"/>
    <col min="3314" max="3550" width="9.140625" style="3"/>
    <col min="3551" max="3551" width="9" style="3" bestFit="1" customWidth="1"/>
    <col min="3552" max="3552" width="9.85546875" style="3" bestFit="1" customWidth="1"/>
    <col min="3553" max="3553" width="9.140625" style="3" bestFit="1" customWidth="1"/>
    <col min="3554" max="3554" width="16" style="3" bestFit="1" customWidth="1"/>
    <col min="3555" max="3555" width="9" style="3" bestFit="1" customWidth="1"/>
    <col min="3556" max="3556" width="7.85546875" style="3" bestFit="1" customWidth="1"/>
    <col min="3557" max="3557" width="11.7109375" style="3" bestFit="1" customWidth="1"/>
    <col min="3558" max="3558" width="14.28515625" style="3" customWidth="1"/>
    <col min="3559" max="3559" width="11.7109375" style="3" bestFit="1" customWidth="1"/>
    <col min="3560" max="3560" width="14.140625" style="3" bestFit="1" customWidth="1"/>
    <col min="3561" max="3561" width="16.7109375" style="3" customWidth="1"/>
    <col min="3562" max="3562" width="16.5703125" style="3" customWidth="1"/>
    <col min="3563" max="3564" width="7.85546875" style="3" bestFit="1" customWidth="1"/>
    <col min="3565" max="3565" width="8" style="3" bestFit="1" customWidth="1"/>
    <col min="3566" max="3567" width="7.85546875" style="3" bestFit="1" customWidth="1"/>
    <col min="3568" max="3568" width="9.7109375" style="3" customWidth="1"/>
    <col min="3569" max="3569" width="12.85546875" style="3" customWidth="1"/>
    <col min="3570" max="3806" width="9.140625" style="3"/>
    <col min="3807" max="3807" width="9" style="3" bestFit="1" customWidth="1"/>
    <col min="3808" max="3808" width="9.85546875" style="3" bestFit="1" customWidth="1"/>
    <col min="3809" max="3809" width="9.140625" style="3" bestFit="1" customWidth="1"/>
    <col min="3810" max="3810" width="16" style="3" bestFit="1" customWidth="1"/>
    <col min="3811" max="3811" width="9" style="3" bestFit="1" customWidth="1"/>
    <col min="3812" max="3812" width="7.85546875" style="3" bestFit="1" customWidth="1"/>
    <col min="3813" max="3813" width="11.7109375" style="3" bestFit="1" customWidth="1"/>
    <col min="3814" max="3814" width="14.28515625" style="3" customWidth="1"/>
    <col min="3815" max="3815" width="11.7109375" style="3" bestFit="1" customWidth="1"/>
    <col min="3816" max="3816" width="14.140625" style="3" bestFit="1" customWidth="1"/>
    <col min="3817" max="3817" width="16.7109375" style="3" customWidth="1"/>
    <col min="3818" max="3818" width="16.5703125" style="3" customWidth="1"/>
    <col min="3819" max="3820" width="7.85546875" style="3" bestFit="1" customWidth="1"/>
    <col min="3821" max="3821" width="8" style="3" bestFit="1" customWidth="1"/>
    <col min="3822" max="3823" width="7.85546875" style="3" bestFit="1" customWidth="1"/>
    <col min="3824" max="3824" width="9.7109375" style="3" customWidth="1"/>
    <col min="3825" max="3825" width="12.85546875" style="3" customWidth="1"/>
    <col min="3826" max="4062" width="9.140625" style="3"/>
    <col min="4063" max="4063" width="9" style="3" bestFit="1" customWidth="1"/>
    <col min="4064" max="4064" width="9.85546875" style="3" bestFit="1" customWidth="1"/>
    <col min="4065" max="4065" width="9.140625" style="3" bestFit="1" customWidth="1"/>
    <col min="4066" max="4066" width="16" style="3" bestFit="1" customWidth="1"/>
    <col min="4067" max="4067" width="9" style="3" bestFit="1" customWidth="1"/>
    <col min="4068" max="4068" width="7.85546875" style="3" bestFit="1" customWidth="1"/>
    <col min="4069" max="4069" width="11.7109375" style="3" bestFit="1" customWidth="1"/>
    <col min="4070" max="4070" width="14.28515625" style="3" customWidth="1"/>
    <col min="4071" max="4071" width="11.7109375" style="3" bestFit="1" customWidth="1"/>
    <col min="4072" max="4072" width="14.140625" style="3" bestFit="1" customWidth="1"/>
    <col min="4073" max="4073" width="16.7109375" style="3" customWidth="1"/>
    <col min="4074" max="4074" width="16.5703125" style="3" customWidth="1"/>
    <col min="4075" max="4076" width="7.85546875" style="3" bestFit="1" customWidth="1"/>
    <col min="4077" max="4077" width="8" style="3" bestFit="1" customWidth="1"/>
    <col min="4078" max="4079" width="7.85546875" style="3" bestFit="1" customWidth="1"/>
    <col min="4080" max="4080" width="9.7109375" style="3" customWidth="1"/>
    <col min="4081" max="4081" width="12.85546875" style="3" customWidth="1"/>
    <col min="4082" max="4318" width="9.140625" style="3"/>
    <col min="4319" max="4319" width="9" style="3" bestFit="1" customWidth="1"/>
    <col min="4320" max="4320" width="9.85546875" style="3" bestFit="1" customWidth="1"/>
    <col min="4321" max="4321" width="9.140625" style="3" bestFit="1" customWidth="1"/>
    <col min="4322" max="4322" width="16" style="3" bestFit="1" customWidth="1"/>
    <col min="4323" max="4323" width="9" style="3" bestFit="1" customWidth="1"/>
    <col min="4324" max="4324" width="7.85546875" style="3" bestFit="1" customWidth="1"/>
    <col min="4325" max="4325" width="11.7109375" style="3" bestFit="1" customWidth="1"/>
    <col min="4326" max="4326" width="14.28515625" style="3" customWidth="1"/>
    <col min="4327" max="4327" width="11.7109375" style="3" bestFit="1" customWidth="1"/>
    <col min="4328" max="4328" width="14.140625" style="3" bestFit="1" customWidth="1"/>
    <col min="4329" max="4329" width="16.7109375" style="3" customWidth="1"/>
    <col min="4330" max="4330" width="16.5703125" style="3" customWidth="1"/>
    <col min="4331" max="4332" width="7.85546875" style="3" bestFit="1" customWidth="1"/>
    <col min="4333" max="4333" width="8" style="3" bestFit="1" customWidth="1"/>
    <col min="4334" max="4335" width="7.85546875" style="3" bestFit="1" customWidth="1"/>
    <col min="4336" max="4336" width="9.7109375" style="3" customWidth="1"/>
    <col min="4337" max="4337" width="12.85546875" style="3" customWidth="1"/>
    <col min="4338" max="4574" width="9.140625" style="3"/>
    <col min="4575" max="4575" width="9" style="3" bestFit="1" customWidth="1"/>
    <col min="4576" max="4576" width="9.85546875" style="3" bestFit="1" customWidth="1"/>
    <col min="4577" max="4577" width="9.140625" style="3" bestFit="1" customWidth="1"/>
    <col min="4578" max="4578" width="16" style="3" bestFit="1" customWidth="1"/>
    <col min="4579" max="4579" width="9" style="3" bestFit="1" customWidth="1"/>
    <col min="4580" max="4580" width="7.85546875" style="3" bestFit="1" customWidth="1"/>
    <col min="4581" max="4581" width="11.7109375" style="3" bestFit="1" customWidth="1"/>
    <col min="4582" max="4582" width="14.28515625" style="3" customWidth="1"/>
    <col min="4583" max="4583" width="11.7109375" style="3" bestFit="1" customWidth="1"/>
    <col min="4584" max="4584" width="14.140625" style="3" bestFit="1" customWidth="1"/>
    <col min="4585" max="4585" width="16.7109375" style="3" customWidth="1"/>
    <col min="4586" max="4586" width="16.5703125" style="3" customWidth="1"/>
    <col min="4587" max="4588" width="7.85546875" style="3" bestFit="1" customWidth="1"/>
    <col min="4589" max="4589" width="8" style="3" bestFit="1" customWidth="1"/>
    <col min="4590" max="4591" width="7.85546875" style="3" bestFit="1" customWidth="1"/>
    <col min="4592" max="4592" width="9.7109375" style="3" customWidth="1"/>
    <col min="4593" max="4593" width="12.85546875" style="3" customWidth="1"/>
    <col min="4594" max="4830" width="9.140625" style="3"/>
    <col min="4831" max="4831" width="9" style="3" bestFit="1" customWidth="1"/>
    <col min="4832" max="4832" width="9.85546875" style="3" bestFit="1" customWidth="1"/>
    <col min="4833" max="4833" width="9.140625" style="3" bestFit="1" customWidth="1"/>
    <col min="4834" max="4834" width="16" style="3" bestFit="1" customWidth="1"/>
    <col min="4835" max="4835" width="9" style="3" bestFit="1" customWidth="1"/>
    <col min="4836" max="4836" width="7.85546875" style="3" bestFit="1" customWidth="1"/>
    <col min="4837" max="4837" width="11.7109375" style="3" bestFit="1" customWidth="1"/>
    <col min="4838" max="4838" width="14.28515625" style="3" customWidth="1"/>
    <col min="4839" max="4839" width="11.7109375" style="3" bestFit="1" customWidth="1"/>
    <col min="4840" max="4840" width="14.140625" style="3" bestFit="1" customWidth="1"/>
    <col min="4841" max="4841" width="16.7109375" style="3" customWidth="1"/>
    <col min="4842" max="4842" width="16.5703125" style="3" customWidth="1"/>
    <col min="4843" max="4844" width="7.85546875" style="3" bestFit="1" customWidth="1"/>
    <col min="4845" max="4845" width="8" style="3" bestFit="1" customWidth="1"/>
    <col min="4846" max="4847" width="7.85546875" style="3" bestFit="1" customWidth="1"/>
    <col min="4848" max="4848" width="9.7109375" style="3" customWidth="1"/>
    <col min="4849" max="4849" width="12.85546875" style="3" customWidth="1"/>
    <col min="4850" max="5086" width="9.140625" style="3"/>
    <col min="5087" max="5087" width="9" style="3" bestFit="1" customWidth="1"/>
    <col min="5088" max="5088" width="9.85546875" style="3" bestFit="1" customWidth="1"/>
    <col min="5089" max="5089" width="9.140625" style="3" bestFit="1" customWidth="1"/>
    <col min="5090" max="5090" width="16" style="3" bestFit="1" customWidth="1"/>
    <col min="5091" max="5091" width="9" style="3" bestFit="1" customWidth="1"/>
    <col min="5092" max="5092" width="7.85546875" style="3" bestFit="1" customWidth="1"/>
    <col min="5093" max="5093" width="11.7109375" style="3" bestFit="1" customWidth="1"/>
    <col min="5094" max="5094" width="14.28515625" style="3" customWidth="1"/>
    <col min="5095" max="5095" width="11.7109375" style="3" bestFit="1" customWidth="1"/>
    <col min="5096" max="5096" width="14.140625" style="3" bestFit="1" customWidth="1"/>
    <col min="5097" max="5097" width="16.7109375" style="3" customWidth="1"/>
    <col min="5098" max="5098" width="16.5703125" style="3" customWidth="1"/>
    <col min="5099" max="5100" width="7.85546875" style="3" bestFit="1" customWidth="1"/>
    <col min="5101" max="5101" width="8" style="3" bestFit="1" customWidth="1"/>
    <col min="5102" max="5103" width="7.85546875" style="3" bestFit="1" customWidth="1"/>
    <col min="5104" max="5104" width="9.7109375" style="3" customWidth="1"/>
    <col min="5105" max="5105" width="12.85546875" style="3" customWidth="1"/>
    <col min="5106" max="5342" width="9.140625" style="3"/>
    <col min="5343" max="5343" width="9" style="3" bestFit="1" customWidth="1"/>
    <col min="5344" max="5344" width="9.85546875" style="3" bestFit="1" customWidth="1"/>
    <col min="5345" max="5345" width="9.140625" style="3" bestFit="1" customWidth="1"/>
    <col min="5346" max="5346" width="16" style="3" bestFit="1" customWidth="1"/>
    <col min="5347" max="5347" width="9" style="3" bestFit="1" customWidth="1"/>
    <col min="5348" max="5348" width="7.85546875" style="3" bestFit="1" customWidth="1"/>
    <col min="5349" max="5349" width="11.7109375" style="3" bestFit="1" customWidth="1"/>
    <col min="5350" max="5350" width="14.28515625" style="3" customWidth="1"/>
    <col min="5351" max="5351" width="11.7109375" style="3" bestFit="1" customWidth="1"/>
    <col min="5352" max="5352" width="14.140625" style="3" bestFit="1" customWidth="1"/>
    <col min="5353" max="5353" width="16.7109375" style="3" customWidth="1"/>
    <col min="5354" max="5354" width="16.5703125" style="3" customWidth="1"/>
    <col min="5355" max="5356" width="7.85546875" style="3" bestFit="1" customWidth="1"/>
    <col min="5357" max="5357" width="8" style="3" bestFit="1" customWidth="1"/>
    <col min="5358" max="5359" width="7.85546875" style="3" bestFit="1" customWidth="1"/>
    <col min="5360" max="5360" width="9.7109375" style="3" customWidth="1"/>
    <col min="5361" max="5361" width="12.85546875" style="3" customWidth="1"/>
    <col min="5362" max="5598" width="9.140625" style="3"/>
    <col min="5599" max="5599" width="9" style="3" bestFit="1" customWidth="1"/>
    <col min="5600" max="5600" width="9.85546875" style="3" bestFit="1" customWidth="1"/>
    <col min="5601" max="5601" width="9.140625" style="3" bestFit="1" customWidth="1"/>
    <col min="5602" max="5602" width="16" style="3" bestFit="1" customWidth="1"/>
    <col min="5603" max="5603" width="9" style="3" bestFit="1" customWidth="1"/>
    <col min="5604" max="5604" width="7.85546875" style="3" bestFit="1" customWidth="1"/>
    <col min="5605" max="5605" width="11.7109375" style="3" bestFit="1" customWidth="1"/>
    <col min="5606" max="5606" width="14.28515625" style="3" customWidth="1"/>
    <col min="5607" max="5607" width="11.7109375" style="3" bestFit="1" customWidth="1"/>
    <col min="5608" max="5608" width="14.140625" style="3" bestFit="1" customWidth="1"/>
    <col min="5609" max="5609" width="16.7109375" style="3" customWidth="1"/>
    <col min="5610" max="5610" width="16.5703125" style="3" customWidth="1"/>
    <col min="5611" max="5612" width="7.85546875" style="3" bestFit="1" customWidth="1"/>
    <col min="5613" max="5613" width="8" style="3" bestFit="1" customWidth="1"/>
    <col min="5614" max="5615" width="7.85546875" style="3" bestFit="1" customWidth="1"/>
    <col min="5616" max="5616" width="9.7109375" style="3" customWidth="1"/>
    <col min="5617" max="5617" width="12.85546875" style="3" customWidth="1"/>
    <col min="5618" max="5854" width="9.140625" style="3"/>
    <col min="5855" max="5855" width="9" style="3" bestFit="1" customWidth="1"/>
    <col min="5856" max="5856" width="9.85546875" style="3" bestFit="1" customWidth="1"/>
    <col min="5857" max="5857" width="9.140625" style="3" bestFit="1" customWidth="1"/>
    <col min="5858" max="5858" width="16" style="3" bestFit="1" customWidth="1"/>
    <col min="5859" max="5859" width="9" style="3" bestFit="1" customWidth="1"/>
    <col min="5860" max="5860" width="7.85546875" style="3" bestFit="1" customWidth="1"/>
    <col min="5861" max="5861" width="11.7109375" style="3" bestFit="1" customWidth="1"/>
    <col min="5862" max="5862" width="14.28515625" style="3" customWidth="1"/>
    <col min="5863" max="5863" width="11.7109375" style="3" bestFit="1" customWidth="1"/>
    <col min="5864" max="5864" width="14.140625" style="3" bestFit="1" customWidth="1"/>
    <col min="5865" max="5865" width="16.7109375" style="3" customWidth="1"/>
    <col min="5866" max="5866" width="16.5703125" style="3" customWidth="1"/>
    <col min="5867" max="5868" width="7.85546875" style="3" bestFit="1" customWidth="1"/>
    <col min="5869" max="5869" width="8" style="3" bestFit="1" customWidth="1"/>
    <col min="5870" max="5871" width="7.85546875" style="3" bestFit="1" customWidth="1"/>
    <col min="5872" max="5872" width="9.7109375" style="3" customWidth="1"/>
    <col min="5873" max="5873" width="12.85546875" style="3" customWidth="1"/>
    <col min="5874" max="6110" width="9.140625" style="3"/>
    <col min="6111" max="6111" width="9" style="3" bestFit="1" customWidth="1"/>
    <col min="6112" max="6112" width="9.85546875" style="3" bestFit="1" customWidth="1"/>
    <col min="6113" max="6113" width="9.140625" style="3" bestFit="1" customWidth="1"/>
    <col min="6114" max="6114" width="16" style="3" bestFit="1" customWidth="1"/>
    <col min="6115" max="6115" width="9" style="3" bestFit="1" customWidth="1"/>
    <col min="6116" max="6116" width="7.85546875" style="3" bestFit="1" customWidth="1"/>
    <col min="6117" max="6117" width="11.7109375" style="3" bestFit="1" customWidth="1"/>
    <col min="6118" max="6118" width="14.28515625" style="3" customWidth="1"/>
    <col min="6119" max="6119" width="11.7109375" style="3" bestFit="1" customWidth="1"/>
    <col min="6120" max="6120" width="14.140625" style="3" bestFit="1" customWidth="1"/>
    <col min="6121" max="6121" width="16.7109375" style="3" customWidth="1"/>
    <col min="6122" max="6122" width="16.5703125" style="3" customWidth="1"/>
    <col min="6123" max="6124" width="7.85546875" style="3" bestFit="1" customWidth="1"/>
    <col min="6125" max="6125" width="8" style="3" bestFit="1" customWidth="1"/>
    <col min="6126" max="6127" width="7.85546875" style="3" bestFit="1" customWidth="1"/>
    <col min="6128" max="6128" width="9.7109375" style="3" customWidth="1"/>
    <col min="6129" max="6129" width="12.85546875" style="3" customWidth="1"/>
    <col min="6130" max="6366" width="9.140625" style="3"/>
    <col min="6367" max="6367" width="9" style="3" bestFit="1" customWidth="1"/>
    <col min="6368" max="6368" width="9.85546875" style="3" bestFit="1" customWidth="1"/>
    <col min="6369" max="6369" width="9.140625" style="3" bestFit="1" customWidth="1"/>
    <col min="6370" max="6370" width="16" style="3" bestFit="1" customWidth="1"/>
    <col min="6371" max="6371" width="9" style="3" bestFit="1" customWidth="1"/>
    <col min="6372" max="6372" width="7.85546875" style="3" bestFit="1" customWidth="1"/>
    <col min="6373" max="6373" width="11.7109375" style="3" bestFit="1" customWidth="1"/>
    <col min="6374" max="6374" width="14.28515625" style="3" customWidth="1"/>
    <col min="6375" max="6375" width="11.7109375" style="3" bestFit="1" customWidth="1"/>
    <col min="6376" max="6376" width="14.140625" style="3" bestFit="1" customWidth="1"/>
    <col min="6377" max="6377" width="16.7109375" style="3" customWidth="1"/>
    <col min="6378" max="6378" width="16.5703125" style="3" customWidth="1"/>
    <col min="6379" max="6380" width="7.85546875" style="3" bestFit="1" customWidth="1"/>
    <col min="6381" max="6381" width="8" style="3" bestFit="1" customWidth="1"/>
    <col min="6382" max="6383" width="7.85546875" style="3" bestFit="1" customWidth="1"/>
    <col min="6384" max="6384" width="9.7109375" style="3" customWidth="1"/>
    <col min="6385" max="6385" width="12.85546875" style="3" customWidth="1"/>
    <col min="6386" max="6622" width="9.140625" style="3"/>
    <col min="6623" max="6623" width="9" style="3" bestFit="1" customWidth="1"/>
    <col min="6624" max="6624" width="9.85546875" style="3" bestFit="1" customWidth="1"/>
    <col min="6625" max="6625" width="9.140625" style="3" bestFit="1" customWidth="1"/>
    <col min="6626" max="6626" width="16" style="3" bestFit="1" customWidth="1"/>
    <col min="6627" max="6627" width="9" style="3" bestFit="1" customWidth="1"/>
    <col min="6628" max="6628" width="7.85546875" style="3" bestFit="1" customWidth="1"/>
    <col min="6629" max="6629" width="11.7109375" style="3" bestFit="1" customWidth="1"/>
    <col min="6630" max="6630" width="14.28515625" style="3" customWidth="1"/>
    <col min="6631" max="6631" width="11.7109375" style="3" bestFit="1" customWidth="1"/>
    <col min="6632" max="6632" width="14.140625" style="3" bestFit="1" customWidth="1"/>
    <col min="6633" max="6633" width="16.7109375" style="3" customWidth="1"/>
    <col min="6634" max="6634" width="16.5703125" style="3" customWidth="1"/>
    <col min="6635" max="6636" width="7.85546875" style="3" bestFit="1" customWidth="1"/>
    <col min="6637" max="6637" width="8" style="3" bestFit="1" customWidth="1"/>
    <col min="6638" max="6639" width="7.85546875" style="3" bestFit="1" customWidth="1"/>
    <col min="6640" max="6640" width="9.7109375" style="3" customWidth="1"/>
    <col min="6641" max="6641" width="12.85546875" style="3" customWidth="1"/>
    <col min="6642" max="6878" width="9.140625" style="3"/>
    <col min="6879" max="6879" width="9" style="3" bestFit="1" customWidth="1"/>
    <col min="6880" max="6880" width="9.85546875" style="3" bestFit="1" customWidth="1"/>
    <col min="6881" max="6881" width="9.140625" style="3" bestFit="1" customWidth="1"/>
    <col min="6882" max="6882" width="16" style="3" bestFit="1" customWidth="1"/>
    <col min="6883" max="6883" width="9" style="3" bestFit="1" customWidth="1"/>
    <col min="6884" max="6884" width="7.85546875" style="3" bestFit="1" customWidth="1"/>
    <col min="6885" max="6885" width="11.7109375" style="3" bestFit="1" customWidth="1"/>
    <col min="6886" max="6886" width="14.28515625" style="3" customWidth="1"/>
    <col min="6887" max="6887" width="11.7109375" style="3" bestFit="1" customWidth="1"/>
    <col min="6888" max="6888" width="14.140625" style="3" bestFit="1" customWidth="1"/>
    <col min="6889" max="6889" width="16.7109375" style="3" customWidth="1"/>
    <col min="6890" max="6890" width="16.5703125" style="3" customWidth="1"/>
    <col min="6891" max="6892" width="7.85546875" style="3" bestFit="1" customWidth="1"/>
    <col min="6893" max="6893" width="8" style="3" bestFit="1" customWidth="1"/>
    <col min="6894" max="6895" width="7.85546875" style="3" bestFit="1" customWidth="1"/>
    <col min="6896" max="6896" width="9.7109375" style="3" customWidth="1"/>
    <col min="6897" max="6897" width="12.85546875" style="3" customWidth="1"/>
    <col min="6898" max="7134" width="9.140625" style="3"/>
    <col min="7135" max="7135" width="9" style="3" bestFit="1" customWidth="1"/>
    <col min="7136" max="7136" width="9.85546875" style="3" bestFit="1" customWidth="1"/>
    <col min="7137" max="7137" width="9.140625" style="3" bestFit="1" customWidth="1"/>
    <col min="7138" max="7138" width="16" style="3" bestFit="1" customWidth="1"/>
    <col min="7139" max="7139" width="9" style="3" bestFit="1" customWidth="1"/>
    <col min="7140" max="7140" width="7.85546875" style="3" bestFit="1" customWidth="1"/>
    <col min="7141" max="7141" width="11.7109375" style="3" bestFit="1" customWidth="1"/>
    <col min="7142" max="7142" width="14.28515625" style="3" customWidth="1"/>
    <col min="7143" max="7143" width="11.7109375" style="3" bestFit="1" customWidth="1"/>
    <col min="7144" max="7144" width="14.140625" style="3" bestFit="1" customWidth="1"/>
    <col min="7145" max="7145" width="16.7109375" style="3" customWidth="1"/>
    <col min="7146" max="7146" width="16.5703125" style="3" customWidth="1"/>
    <col min="7147" max="7148" width="7.85546875" style="3" bestFit="1" customWidth="1"/>
    <col min="7149" max="7149" width="8" style="3" bestFit="1" customWidth="1"/>
    <col min="7150" max="7151" width="7.85546875" style="3" bestFit="1" customWidth="1"/>
    <col min="7152" max="7152" width="9.7109375" style="3" customWidth="1"/>
    <col min="7153" max="7153" width="12.85546875" style="3" customWidth="1"/>
    <col min="7154" max="7390" width="9.140625" style="3"/>
    <col min="7391" max="7391" width="9" style="3" bestFit="1" customWidth="1"/>
    <col min="7392" max="7392" width="9.85546875" style="3" bestFit="1" customWidth="1"/>
    <col min="7393" max="7393" width="9.140625" style="3" bestFit="1" customWidth="1"/>
    <col min="7394" max="7394" width="16" style="3" bestFit="1" customWidth="1"/>
    <col min="7395" max="7395" width="9" style="3" bestFit="1" customWidth="1"/>
    <col min="7396" max="7396" width="7.85546875" style="3" bestFit="1" customWidth="1"/>
    <col min="7397" max="7397" width="11.7109375" style="3" bestFit="1" customWidth="1"/>
    <col min="7398" max="7398" width="14.28515625" style="3" customWidth="1"/>
    <col min="7399" max="7399" width="11.7109375" style="3" bestFit="1" customWidth="1"/>
    <col min="7400" max="7400" width="14.140625" style="3" bestFit="1" customWidth="1"/>
    <col min="7401" max="7401" width="16.7109375" style="3" customWidth="1"/>
    <col min="7402" max="7402" width="16.5703125" style="3" customWidth="1"/>
    <col min="7403" max="7404" width="7.85546875" style="3" bestFit="1" customWidth="1"/>
    <col min="7405" max="7405" width="8" style="3" bestFit="1" customWidth="1"/>
    <col min="7406" max="7407" width="7.85546875" style="3" bestFit="1" customWidth="1"/>
    <col min="7408" max="7408" width="9.7109375" style="3" customWidth="1"/>
    <col min="7409" max="7409" width="12.85546875" style="3" customWidth="1"/>
    <col min="7410" max="7646" width="9.140625" style="3"/>
    <col min="7647" max="7647" width="9" style="3" bestFit="1" customWidth="1"/>
    <col min="7648" max="7648" width="9.85546875" style="3" bestFit="1" customWidth="1"/>
    <col min="7649" max="7649" width="9.140625" style="3" bestFit="1" customWidth="1"/>
    <col min="7650" max="7650" width="16" style="3" bestFit="1" customWidth="1"/>
    <col min="7651" max="7651" width="9" style="3" bestFit="1" customWidth="1"/>
    <col min="7652" max="7652" width="7.85546875" style="3" bestFit="1" customWidth="1"/>
    <col min="7653" max="7653" width="11.7109375" style="3" bestFit="1" customWidth="1"/>
    <col min="7654" max="7654" width="14.28515625" style="3" customWidth="1"/>
    <col min="7655" max="7655" width="11.7109375" style="3" bestFit="1" customWidth="1"/>
    <col min="7656" max="7656" width="14.140625" style="3" bestFit="1" customWidth="1"/>
    <col min="7657" max="7657" width="16.7109375" style="3" customWidth="1"/>
    <col min="7658" max="7658" width="16.5703125" style="3" customWidth="1"/>
    <col min="7659" max="7660" width="7.85546875" style="3" bestFit="1" customWidth="1"/>
    <col min="7661" max="7661" width="8" style="3" bestFit="1" customWidth="1"/>
    <col min="7662" max="7663" width="7.85546875" style="3" bestFit="1" customWidth="1"/>
    <col min="7664" max="7664" width="9.7109375" style="3" customWidth="1"/>
    <col min="7665" max="7665" width="12.85546875" style="3" customWidth="1"/>
    <col min="7666" max="7902" width="9.140625" style="3"/>
    <col min="7903" max="7903" width="9" style="3" bestFit="1" customWidth="1"/>
    <col min="7904" max="7904" width="9.85546875" style="3" bestFit="1" customWidth="1"/>
    <col min="7905" max="7905" width="9.140625" style="3" bestFit="1" customWidth="1"/>
    <col min="7906" max="7906" width="16" style="3" bestFit="1" customWidth="1"/>
    <col min="7907" max="7907" width="9" style="3" bestFit="1" customWidth="1"/>
    <col min="7908" max="7908" width="7.85546875" style="3" bestFit="1" customWidth="1"/>
    <col min="7909" max="7909" width="11.7109375" style="3" bestFit="1" customWidth="1"/>
    <col min="7910" max="7910" width="14.28515625" style="3" customWidth="1"/>
    <col min="7911" max="7911" width="11.7109375" style="3" bestFit="1" customWidth="1"/>
    <col min="7912" max="7912" width="14.140625" style="3" bestFit="1" customWidth="1"/>
    <col min="7913" max="7913" width="16.7109375" style="3" customWidth="1"/>
    <col min="7914" max="7914" width="16.5703125" style="3" customWidth="1"/>
    <col min="7915" max="7916" width="7.85546875" style="3" bestFit="1" customWidth="1"/>
    <col min="7917" max="7917" width="8" style="3" bestFit="1" customWidth="1"/>
    <col min="7918" max="7919" width="7.85546875" style="3" bestFit="1" customWidth="1"/>
    <col min="7920" max="7920" width="9.7109375" style="3" customWidth="1"/>
    <col min="7921" max="7921" width="12.85546875" style="3" customWidth="1"/>
    <col min="7922" max="8158" width="9.140625" style="3"/>
    <col min="8159" max="8159" width="9" style="3" bestFit="1" customWidth="1"/>
    <col min="8160" max="8160" width="9.85546875" style="3" bestFit="1" customWidth="1"/>
    <col min="8161" max="8161" width="9.140625" style="3" bestFit="1" customWidth="1"/>
    <col min="8162" max="8162" width="16" style="3" bestFit="1" customWidth="1"/>
    <col min="8163" max="8163" width="9" style="3" bestFit="1" customWidth="1"/>
    <col min="8164" max="8164" width="7.85546875" style="3" bestFit="1" customWidth="1"/>
    <col min="8165" max="8165" width="11.7109375" style="3" bestFit="1" customWidth="1"/>
    <col min="8166" max="8166" width="14.28515625" style="3" customWidth="1"/>
    <col min="8167" max="8167" width="11.7109375" style="3" bestFit="1" customWidth="1"/>
    <col min="8168" max="8168" width="14.140625" style="3" bestFit="1" customWidth="1"/>
    <col min="8169" max="8169" width="16.7109375" style="3" customWidth="1"/>
    <col min="8170" max="8170" width="16.5703125" style="3" customWidth="1"/>
    <col min="8171" max="8172" width="7.85546875" style="3" bestFit="1" customWidth="1"/>
    <col min="8173" max="8173" width="8" style="3" bestFit="1" customWidth="1"/>
    <col min="8174" max="8175" width="7.85546875" style="3" bestFit="1" customWidth="1"/>
    <col min="8176" max="8176" width="9.7109375" style="3" customWidth="1"/>
    <col min="8177" max="8177" width="12.85546875" style="3" customWidth="1"/>
    <col min="8178" max="8414" width="9.140625" style="3"/>
    <col min="8415" max="8415" width="9" style="3" bestFit="1" customWidth="1"/>
    <col min="8416" max="8416" width="9.85546875" style="3" bestFit="1" customWidth="1"/>
    <col min="8417" max="8417" width="9.140625" style="3" bestFit="1" customWidth="1"/>
    <col min="8418" max="8418" width="16" style="3" bestFit="1" customWidth="1"/>
    <col min="8419" max="8419" width="9" style="3" bestFit="1" customWidth="1"/>
    <col min="8420" max="8420" width="7.85546875" style="3" bestFit="1" customWidth="1"/>
    <col min="8421" max="8421" width="11.7109375" style="3" bestFit="1" customWidth="1"/>
    <col min="8422" max="8422" width="14.28515625" style="3" customWidth="1"/>
    <col min="8423" max="8423" width="11.7109375" style="3" bestFit="1" customWidth="1"/>
    <col min="8424" max="8424" width="14.140625" style="3" bestFit="1" customWidth="1"/>
    <col min="8425" max="8425" width="16.7109375" style="3" customWidth="1"/>
    <col min="8426" max="8426" width="16.5703125" style="3" customWidth="1"/>
    <col min="8427" max="8428" width="7.85546875" style="3" bestFit="1" customWidth="1"/>
    <col min="8429" max="8429" width="8" style="3" bestFit="1" customWidth="1"/>
    <col min="8430" max="8431" width="7.85546875" style="3" bestFit="1" customWidth="1"/>
    <col min="8432" max="8432" width="9.7109375" style="3" customWidth="1"/>
    <col min="8433" max="8433" width="12.85546875" style="3" customWidth="1"/>
    <col min="8434" max="8670" width="9.140625" style="3"/>
    <col min="8671" max="8671" width="9" style="3" bestFit="1" customWidth="1"/>
    <col min="8672" max="8672" width="9.85546875" style="3" bestFit="1" customWidth="1"/>
    <col min="8673" max="8673" width="9.140625" style="3" bestFit="1" customWidth="1"/>
    <col min="8674" max="8674" width="16" style="3" bestFit="1" customWidth="1"/>
    <col min="8675" max="8675" width="9" style="3" bestFit="1" customWidth="1"/>
    <col min="8676" max="8676" width="7.85546875" style="3" bestFit="1" customWidth="1"/>
    <col min="8677" max="8677" width="11.7109375" style="3" bestFit="1" customWidth="1"/>
    <col min="8678" max="8678" width="14.28515625" style="3" customWidth="1"/>
    <col min="8679" max="8679" width="11.7109375" style="3" bestFit="1" customWidth="1"/>
    <col min="8680" max="8680" width="14.140625" style="3" bestFit="1" customWidth="1"/>
    <col min="8681" max="8681" width="16.7109375" style="3" customWidth="1"/>
    <col min="8682" max="8682" width="16.5703125" style="3" customWidth="1"/>
    <col min="8683" max="8684" width="7.85546875" style="3" bestFit="1" customWidth="1"/>
    <col min="8685" max="8685" width="8" style="3" bestFit="1" customWidth="1"/>
    <col min="8686" max="8687" width="7.85546875" style="3" bestFit="1" customWidth="1"/>
    <col min="8688" max="8688" width="9.7109375" style="3" customWidth="1"/>
    <col min="8689" max="8689" width="12.85546875" style="3" customWidth="1"/>
    <col min="8690" max="8926" width="9.140625" style="3"/>
    <col min="8927" max="8927" width="9" style="3" bestFit="1" customWidth="1"/>
    <col min="8928" max="8928" width="9.85546875" style="3" bestFit="1" customWidth="1"/>
    <col min="8929" max="8929" width="9.140625" style="3" bestFit="1" customWidth="1"/>
    <col min="8930" max="8930" width="16" style="3" bestFit="1" customWidth="1"/>
    <col min="8931" max="8931" width="9" style="3" bestFit="1" customWidth="1"/>
    <col min="8932" max="8932" width="7.85546875" style="3" bestFit="1" customWidth="1"/>
    <col min="8933" max="8933" width="11.7109375" style="3" bestFit="1" customWidth="1"/>
    <col min="8934" max="8934" width="14.28515625" style="3" customWidth="1"/>
    <col min="8935" max="8935" width="11.7109375" style="3" bestFit="1" customWidth="1"/>
    <col min="8936" max="8936" width="14.140625" style="3" bestFit="1" customWidth="1"/>
    <col min="8937" max="8937" width="16.7109375" style="3" customWidth="1"/>
    <col min="8938" max="8938" width="16.5703125" style="3" customWidth="1"/>
    <col min="8939" max="8940" width="7.85546875" style="3" bestFit="1" customWidth="1"/>
    <col min="8941" max="8941" width="8" style="3" bestFit="1" customWidth="1"/>
    <col min="8942" max="8943" width="7.85546875" style="3" bestFit="1" customWidth="1"/>
    <col min="8944" max="8944" width="9.7109375" style="3" customWidth="1"/>
    <col min="8945" max="8945" width="12.85546875" style="3" customWidth="1"/>
    <col min="8946" max="9182" width="9.140625" style="3"/>
    <col min="9183" max="9183" width="9" style="3" bestFit="1" customWidth="1"/>
    <col min="9184" max="9184" width="9.85546875" style="3" bestFit="1" customWidth="1"/>
    <col min="9185" max="9185" width="9.140625" style="3" bestFit="1" customWidth="1"/>
    <col min="9186" max="9186" width="16" style="3" bestFit="1" customWidth="1"/>
    <col min="9187" max="9187" width="9" style="3" bestFit="1" customWidth="1"/>
    <col min="9188" max="9188" width="7.85546875" style="3" bestFit="1" customWidth="1"/>
    <col min="9189" max="9189" width="11.7109375" style="3" bestFit="1" customWidth="1"/>
    <col min="9190" max="9190" width="14.28515625" style="3" customWidth="1"/>
    <col min="9191" max="9191" width="11.7109375" style="3" bestFit="1" customWidth="1"/>
    <col min="9192" max="9192" width="14.140625" style="3" bestFit="1" customWidth="1"/>
    <col min="9193" max="9193" width="16.7109375" style="3" customWidth="1"/>
    <col min="9194" max="9194" width="16.5703125" style="3" customWidth="1"/>
    <col min="9195" max="9196" width="7.85546875" style="3" bestFit="1" customWidth="1"/>
    <col min="9197" max="9197" width="8" style="3" bestFit="1" customWidth="1"/>
    <col min="9198" max="9199" width="7.85546875" style="3" bestFit="1" customWidth="1"/>
    <col min="9200" max="9200" width="9.7109375" style="3" customWidth="1"/>
    <col min="9201" max="9201" width="12.85546875" style="3" customWidth="1"/>
    <col min="9202" max="9438" width="9.140625" style="3"/>
    <col min="9439" max="9439" width="9" style="3" bestFit="1" customWidth="1"/>
    <col min="9440" max="9440" width="9.85546875" style="3" bestFit="1" customWidth="1"/>
    <col min="9441" max="9441" width="9.140625" style="3" bestFit="1" customWidth="1"/>
    <col min="9442" max="9442" width="16" style="3" bestFit="1" customWidth="1"/>
    <col min="9443" max="9443" width="9" style="3" bestFit="1" customWidth="1"/>
    <col min="9444" max="9444" width="7.85546875" style="3" bestFit="1" customWidth="1"/>
    <col min="9445" max="9445" width="11.7109375" style="3" bestFit="1" customWidth="1"/>
    <col min="9446" max="9446" width="14.28515625" style="3" customWidth="1"/>
    <col min="9447" max="9447" width="11.7109375" style="3" bestFit="1" customWidth="1"/>
    <col min="9448" max="9448" width="14.140625" style="3" bestFit="1" customWidth="1"/>
    <col min="9449" max="9449" width="16.7109375" style="3" customWidth="1"/>
    <col min="9450" max="9450" width="16.5703125" style="3" customWidth="1"/>
    <col min="9451" max="9452" width="7.85546875" style="3" bestFit="1" customWidth="1"/>
    <col min="9453" max="9453" width="8" style="3" bestFit="1" customWidth="1"/>
    <col min="9454" max="9455" width="7.85546875" style="3" bestFit="1" customWidth="1"/>
    <col min="9456" max="9456" width="9.7109375" style="3" customWidth="1"/>
    <col min="9457" max="9457" width="12.85546875" style="3" customWidth="1"/>
    <col min="9458" max="9694" width="9.140625" style="3"/>
    <col min="9695" max="9695" width="9" style="3" bestFit="1" customWidth="1"/>
    <col min="9696" max="9696" width="9.85546875" style="3" bestFit="1" customWidth="1"/>
    <col min="9697" max="9697" width="9.140625" style="3" bestFit="1" customWidth="1"/>
    <col min="9698" max="9698" width="16" style="3" bestFit="1" customWidth="1"/>
    <col min="9699" max="9699" width="9" style="3" bestFit="1" customWidth="1"/>
    <col min="9700" max="9700" width="7.85546875" style="3" bestFit="1" customWidth="1"/>
    <col min="9701" max="9701" width="11.7109375" style="3" bestFit="1" customWidth="1"/>
    <col min="9702" max="9702" width="14.28515625" style="3" customWidth="1"/>
    <col min="9703" max="9703" width="11.7109375" style="3" bestFit="1" customWidth="1"/>
    <col min="9704" max="9704" width="14.140625" style="3" bestFit="1" customWidth="1"/>
    <col min="9705" max="9705" width="16.7109375" style="3" customWidth="1"/>
    <col min="9706" max="9706" width="16.5703125" style="3" customWidth="1"/>
    <col min="9707" max="9708" width="7.85546875" style="3" bestFit="1" customWidth="1"/>
    <col min="9709" max="9709" width="8" style="3" bestFit="1" customWidth="1"/>
    <col min="9710" max="9711" width="7.85546875" style="3" bestFit="1" customWidth="1"/>
    <col min="9712" max="9712" width="9.7109375" style="3" customWidth="1"/>
    <col min="9713" max="9713" width="12.85546875" style="3" customWidth="1"/>
    <col min="9714" max="9950" width="9.140625" style="3"/>
    <col min="9951" max="9951" width="9" style="3" bestFit="1" customWidth="1"/>
    <col min="9952" max="9952" width="9.85546875" style="3" bestFit="1" customWidth="1"/>
    <col min="9953" max="9953" width="9.140625" style="3" bestFit="1" customWidth="1"/>
    <col min="9954" max="9954" width="16" style="3" bestFit="1" customWidth="1"/>
    <col min="9955" max="9955" width="9" style="3" bestFit="1" customWidth="1"/>
    <col min="9956" max="9956" width="7.85546875" style="3" bestFit="1" customWidth="1"/>
    <col min="9957" max="9957" width="11.7109375" style="3" bestFit="1" customWidth="1"/>
    <col min="9958" max="9958" width="14.28515625" style="3" customWidth="1"/>
    <col min="9959" max="9959" width="11.7109375" style="3" bestFit="1" customWidth="1"/>
    <col min="9960" max="9960" width="14.140625" style="3" bestFit="1" customWidth="1"/>
    <col min="9961" max="9961" width="16.7109375" style="3" customWidth="1"/>
    <col min="9962" max="9962" width="16.5703125" style="3" customWidth="1"/>
    <col min="9963" max="9964" width="7.85546875" style="3" bestFit="1" customWidth="1"/>
    <col min="9965" max="9965" width="8" style="3" bestFit="1" customWidth="1"/>
    <col min="9966" max="9967" width="7.85546875" style="3" bestFit="1" customWidth="1"/>
    <col min="9968" max="9968" width="9.7109375" style="3" customWidth="1"/>
    <col min="9969" max="9969" width="12.85546875" style="3" customWidth="1"/>
    <col min="9970" max="10206" width="9.140625" style="3"/>
    <col min="10207" max="10207" width="9" style="3" bestFit="1" customWidth="1"/>
    <col min="10208" max="10208" width="9.85546875" style="3" bestFit="1" customWidth="1"/>
    <col min="10209" max="10209" width="9.140625" style="3" bestFit="1" customWidth="1"/>
    <col min="10210" max="10210" width="16" style="3" bestFit="1" customWidth="1"/>
    <col min="10211" max="10211" width="9" style="3" bestFit="1" customWidth="1"/>
    <col min="10212" max="10212" width="7.85546875" style="3" bestFit="1" customWidth="1"/>
    <col min="10213" max="10213" width="11.7109375" style="3" bestFit="1" customWidth="1"/>
    <col min="10214" max="10214" width="14.28515625" style="3" customWidth="1"/>
    <col min="10215" max="10215" width="11.7109375" style="3" bestFit="1" customWidth="1"/>
    <col min="10216" max="10216" width="14.140625" style="3" bestFit="1" customWidth="1"/>
    <col min="10217" max="10217" width="16.7109375" style="3" customWidth="1"/>
    <col min="10218" max="10218" width="16.5703125" style="3" customWidth="1"/>
    <col min="10219" max="10220" width="7.85546875" style="3" bestFit="1" customWidth="1"/>
    <col min="10221" max="10221" width="8" style="3" bestFit="1" customWidth="1"/>
    <col min="10222" max="10223" width="7.85546875" style="3" bestFit="1" customWidth="1"/>
    <col min="10224" max="10224" width="9.7109375" style="3" customWidth="1"/>
    <col min="10225" max="10225" width="12.85546875" style="3" customWidth="1"/>
    <col min="10226" max="10462" width="9.140625" style="3"/>
    <col min="10463" max="10463" width="9" style="3" bestFit="1" customWidth="1"/>
    <col min="10464" max="10464" width="9.85546875" style="3" bestFit="1" customWidth="1"/>
    <col min="10465" max="10465" width="9.140625" style="3" bestFit="1" customWidth="1"/>
    <col min="10466" max="10466" width="16" style="3" bestFit="1" customWidth="1"/>
    <col min="10467" max="10467" width="9" style="3" bestFit="1" customWidth="1"/>
    <col min="10468" max="10468" width="7.85546875" style="3" bestFit="1" customWidth="1"/>
    <col min="10469" max="10469" width="11.7109375" style="3" bestFit="1" customWidth="1"/>
    <col min="10470" max="10470" width="14.28515625" style="3" customWidth="1"/>
    <col min="10471" max="10471" width="11.7109375" style="3" bestFit="1" customWidth="1"/>
    <col min="10472" max="10472" width="14.140625" style="3" bestFit="1" customWidth="1"/>
    <col min="10473" max="10473" width="16.7109375" style="3" customWidth="1"/>
    <col min="10474" max="10474" width="16.5703125" style="3" customWidth="1"/>
    <col min="10475" max="10476" width="7.85546875" style="3" bestFit="1" customWidth="1"/>
    <col min="10477" max="10477" width="8" style="3" bestFit="1" customWidth="1"/>
    <col min="10478" max="10479" width="7.85546875" style="3" bestFit="1" customWidth="1"/>
    <col min="10480" max="10480" width="9.7109375" style="3" customWidth="1"/>
    <col min="10481" max="10481" width="12.85546875" style="3" customWidth="1"/>
    <col min="10482" max="10718" width="9.140625" style="3"/>
    <col min="10719" max="10719" width="9" style="3" bestFit="1" customWidth="1"/>
    <col min="10720" max="10720" width="9.85546875" style="3" bestFit="1" customWidth="1"/>
    <col min="10721" max="10721" width="9.140625" style="3" bestFit="1" customWidth="1"/>
    <col min="10722" max="10722" width="16" style="3" bestFit="1" customWidth="1"/>
    <col min="10723" max="10723" width="9" style="3" bestFit="1" customWidth="1"/>
    <col min="10724" max="10724" width="7.85546875" style="3" bestFit="1" customWidth="1"/>
    <col min="10725" max="10725" width="11.7109375" style="3" bestFit="1" customWidth="1"/>
    <col min="10726" max="10726" width="14.28515625" style="3" customWidth="1"/>
    <col min="10727" max="10727" width="11.7109375" style="3" bestFit="1" customWidth="1"/>
    <col min="10728" max="10728" width="14.140625" style="3" bestFit="1" customWidth="1"/>
    <col min="10729" max="10729" width="16.7109375" style="3" customWidth="1"/>
    <col min="10730" max="10730" width="16.5703125" style="3" customWidth="1"/>
    <col min="10731" max="10732" width="7.85546875" style="3" bestFit="1" customWidth="1"/>
    <col min="10733" max="10733" width="8" style="3" bestFit="1" customWidth="1"/>
    <col min="10734" max="10735" width="7.85546875" style="3" bestFit="1" customWidth="1"/>
    <col min="10736" max="10736" width="9.7109375" style="3" customWidth="1"/>
    <col min="10737" max="10737" width="12.85546875" style="3" customWidth="1"/>
    <col min="10738" max="10974" width="9.140625" style="3"/>
    <col min="10975" max="10975" width="9" style="3" bestFit="1" customWidth="1"/>
    <col min="10976" max="10976" width="9.85546875" style="3" bestFit="1" customWidth="1"/>
    <col min="10977" max="10977" width="9.140625" style="3" bestFit="1" customWidth="1"/>
    <col min="10978" max="10978" width="16" style="3" bestFit="1" customWidth="1"/>
    <col min="10979" max="10979" width="9" style="3" bestFit="1" customWidth="1"/>
    <col min="10980" max="10980" width="7.85546875" style="3" bestFit="1" customWidth="1"/>
    <col min="10981" max="10981" width="11.7109375" style="3" bestFit="1" customWidth="1"/>
    <col min="10982" max="10982" width="14.28515625" style="3" customWidth="1"/>
    <col min="10983" max="10983" width="11.7109375" style="3" bestFit="1" customWidth="1"/>
    <col min="10984" max="10984" width="14.140625" style="3" bestFit="1" customWidth="1"/>
    <col min="10985" max="10985" width="16.7109375" style="3" customWidth="1"/>
    <col min="10986" max="10986" width="16.5703125" style="3" customWidth="1"/>
    <col min="10987" max="10988" width="7.85546875" style="3" bestFit="1" customWidth="1"/>
    <col min="10989" max="10989" width="8" style="3" bestFit="1" customWidth="1"/>
    <col min="10990" max="10991" width="7.85546875" style="3" bestFit="1" customWidth="1"/>
    <col min="10992" max="10992" width="9.7109375" style="3" customWidth="1"/>
    <col min="10993" max="10993" width="12.85546875" style="3" customWidth="1"/>
    <col min="10994" max="11230" width="9.140625" style="3"/>
    <col min="11231" max="11231" width="9" style="3" bestFit="1" customWidth="1"/>
    <col min="11232" max="11232" width="9.85546875" style="3" bestFit="1" customWidth="1"/>
    <col min="11233" max="11233" width="9.140625" style="3" bestFit="1" customWidth="1"/>
    <col min="11234" max="11234" width="16" style="3" bestFit="1" customWidth="1"/>
    <col min="11235" max="11235" width="9" style="3" bestFit="1" customWidth="1"/>
    <col min="11236" max="11236" width="7.85546875" style="3" bestFit="1" customWidth="1"/>
    <col min="11237" max="11237" width="11.7109375" style="3" bestFit="1" customWidth="1"/>
    <col min="11238" max="11238" width="14.28515625" style="3" customWidth="1"/>
    <col min="11239" max="11239" width="11.7109375" style="3" bestFit="1" customWidth="1"/>
    <col min="11240" max="11240" width="14.140625" style="3" bestFit="1" customWidth="1"/>
    <col min="11241" max="11241" width="16.7109375" style="3" customWidth="1"/>
    <col min="11242" max="11242" width="16.5703125" style="3" customWidth="1"/>
    <col min="11243" max="11244" width="7.85546875" style="3" bestFit="1" customWidth="1"/>
    <col min="11245" max="11245" width="8" style="3" bestFit="1" customWidth="1"/>
    <col min="11246" max="11247" width="7.85546875" style="3" bestFit="1" customWidth="1"/>
    <col min="11248" max="11248" width="9.7109375" style="3" customWidth="1"/>
    <col min="11249" max="11249" width="12.85546875" style="3" customWidth="1"/>
    <col min="11250" max="11486" width="9.140625" style="3"/>
    <col min="11487" max="11487" width="9" style="3" bestFit="1" customWidth="1"/>
    <col min="11488" max="11488" width="9.85546875" style="3" bestFit="1" customWidth="1"/>
    <col min="11489" max="11489" width="9.140625" style="3" bestFit="1" customWidth="1"/>
    <col min="11490" max="11490" width="16" style="3" bestFit="1" customWidth="1"/>
    <col min="11491" max="11491" width="9" style="3" bestFit="1" customWidth="1"/>
    <col min="11492" max="11492" width="7.85546875" style="3" bestFit="1" customWidth="1"/>
    <col min="11493" max="11493" width="11.7109375" style="3" bestFit="1" customWidth="1"/>
    <col min="11494" max="11494" width="14.28515625" style="3" customWidth="1"/>
    <col min="11495" max="11495" width="11.7109375" style="3" bestFit="1" customWidth="1"/>
    <col min="11496" max="11496" width="14.140625" style="3" bestFit="1" customWidth="1"/>
    <col min="11497" max="11497" width="16.7109375" style="3" customWidth="1"/>
    <col min="11498" max="11498" width="16.5703125" style="3" customWidth="1"/>
    <col min="11499" max="11500" width="7.85546875" style="3" bestFit="1" customWidth="1"/>
    <col min="11501" max="11501" width="8" style="3" bestFit="1" customWidth="1"/>
    <col min="11502" max="11503" width="7.85546875" style="3" bestFit="1" customWidth="1"/>
    <col min="11504" max="11504" width="9.7109375" style="3" customWidth="1"/>
    <col min="11505" max="11505" width="12.85546875" style="3" customWidth="1"/>
    <col min="11506" max="11742" width="9.140625" style="3"/>
    <col min="11743" max="11743" width="9" style="3" bestFit="1" customWidth="1"/>
    <col min="11744" max="11744" width="9.85546875" style="3" bestFit="1" customWidth="1"/>
    <col min="11745" max="11745" width="9.140625" style="3" bestFit="1" customWidth="1"/>
    <col min="11746" max="11746" width="16" style="3" bestFit="1" customWidth="1"/>
    <col min="11747" max="11747" width="9" style="3" bestFit="1" customWidth="1"/>
    <col min="11748" max="11748" width="7.85546875" style="3" bestFit="1" customWidth="1"/>
    <col min="11749" max="11749" width="11.7109375" style="3" bestFit="1" customWidth="1"/>
    <col min="11750" max="11750" width="14.28515625" style="3" customWidth="1"/>
    <col min="11751" max="11751" width="11.7109375" style="3" bestFit="1" customWidth="1"/>
    <col min="11752" max="11752" width="14.140625" style="3" bestFit="1" customWidth="1"/>
    <col min="11753" max="11753" width="16.7109375" style="3" customWidth="1"/>
    <col min="11754" max="11754" width="16.5703125" style="3" customWidth="1"/>
    <col min="11755" max="11756" width="7.85546875" style="3" bestFit="1" customWidth="1"/>
    <col min="11757" max="11757" width="8" style="3" bestFit="1" customWidth="1"/>
    <col min="11758" max="11759" width="7.85546875" style="3" bestFit="1" customWidth="1"/>
    <col min="11760" max="11760" width="9.7109375" style="3" customWidth="1"/>
    <col min="11761" max="11761" width="12.85546875" style="3" customWidth="1"/>
    <col min="11762" max="11998" width="9.140625" style="3"/>
    <col min="11999" max="11999" width="9" style="3" bestFit="1" customWidth="1"/>
    <col min="12000" max="12000" width="9.85546875" style="3" bestFit="1" customWidth="1"/>
    <col min="12001" max="12001" width="9.140625" style="3" bestFit="1" customWidth="1"/>
    <col min="12002" max="12002" width="16" style="3" bestFit="1" customWidth="1"/>
    <col min="12003" max="12003" width="9" style="3" bestFit="1" customWidth="1"/>
    <col min="12004" max="12004" width="7.85546875" style="3" bestFit="1" customWidth="1"/>
    <col min="12005" max="12005" width="11.7109375" style="3" bestFit="1" customWidth="1"/>
    <col min="12006" max="12006" width="14.28515625" style="3" customWidth="1"/>
    <col min="12007" max="12007" width="11.7109375" style="3" bestFit="1" customWidth="1"/>
    <col min="12008" max="12008" width="14.140625" style="3" bestFit="1" customWidth="1"/>
    <col min="12009" max="12009" width="16.7109375" style="3" customWidth="1"/>
    <col min="12010" max="12010" width="16.5703125" style="3" customWidth="1"/>
    <col min="12011" max="12012" width="7.85546875" style="3" bestFit="1" customWidth="1"/>
    <col min="12013" max="12013" width="8" style="3" bestFit="1" customWidth="1"/>
    <col min="12014" max="12015" width="7.85546875" style="3" bestFit="1" customWidth="1"/>
    <col min="12016" max="12016" width="9.7109375" style="3" customWidth="1"/>
    <col min="12017" max="12017" width="12.85546875" style="3" customWidth="1"/>
    <col min="12018" max="12254" width="9.140625" style="3"/>
    <col min="12255" max="12255" width="9" style="3" bestFit="1" customWidth="1"/>
    <col min="12256" max="12256" width="9.85546875" style="3" bestFit="1" customWidth="1"/>
    <col min="12257" max="12257" width="9.140625" style="3" bestFit="1" customWidth="1"/>
    <col min="12258" max="12258" width="16" style="3" bestFit="1" customWidth="1"/>
    <col min="12259" max="12259" width="9" style="3" bestFit="1" customWidth="1"/>
    <col min="12260" max="12260" width="7.85546875" style="3" bestFit="1" customWidth="1"/>
    <col min="12261" max="12261" width="11.7109375" style="3" bestFit="1" customWidth="1"/>
    <col min="12262" max="12262" width="14.28515625" style="3" customWidth="1"/>
    <col min="12263" max="12263" width="11.7109375" style="3" bestFit="1" customWidth="1"/>
    <col min="12264" max="12264" width="14.140625" style="3" bestFit="1" customWidth="1"/>
    <col min="12265" max="12265" width="16.7109375" style="3" customWidth="1"/>
    <col min="12266" max="12266" width="16.5703125" style="3" customWidth="1"/>
    <col min="12267" max="12268" width="7.85546875" style="3" bestFit="1" customWidth="1"/>
    <col min="12269" max="12269" width="8" style="3" bestFit="1" customWidth="1"/>
    <col min="12270" max="12271" width="7.85546875" style="3" bestFit="1" customWidth="1"/>
    <col min="12272" max="12272" width="9.7109375" style="3" customWidth="1"/>
    <col min="12273" max="12273" width="12.85546875" style="3" customWidth="1"/>
    <col min="12274" max="12510" width="9.140625" style="3"/>
    <col min="12511" max="12511" width="9" style="3" bestFit="1" customWidth="1"/>
    <col min="12512" max="12512" width="9.85546875" style="3" bestFit="1" customWidth="1"/>
    <col min="12513" max="12513" width="9.140625" style="3" bestFit="1" customWidth="1"/>
    <col min="12514" max="12514" width="16" style="3" bestFit="1" customWidth="1"/>
    <col min="12515" max="12515" width="9" style="3" bestFit="1" customWidth="1"/>
    <col min="12516" max="12516" width="7.85546875" style="3" bestFit="1" customWidth="1"/>
    <col min="12517" max="12517" width="11.7109375" style="3" bestFit="1" customWidth="1"/>
    <col min="12518" max="12518" width="14.28515625" style="3" customWidth="1"/>
    <col min="12519" max="12519" width="11.7109375" style="3" bestFit="1" customWidth="1"/>
    <col min="12520" max="12520" width="14.140625" style="3" bestFit="1" customWidth="1"/>
    <col min="12521" max="12521" width="16.7109375" style="3" customWidth="1"/>
    <col min="12522" max="12522" width="16.5703125" style="3" customWidth="1"/>
    <col min="12523" max="12524" width="7.85546875" style="3" bestFit="1" customWidth="1"/>
    <col min="12525" max="12525" width="8" style="3" bestFit="1" customWidth="1"/>
    <col min="12526" max="12527" width="7.85546875" style="3" bestFit="1" customWidth="1"/>
    <col min="12528" max="12528" width="9.7109375" style="3" customWidth="1"/>
    <col min="12529" max="12529" width="12.85546875" style="3" customWidth="1"/>
    <col min="12530" max="12766" width="9.140625" style="3"/>
    <col min="12767" max="12767" width="9" style="3" bestFit="1" customWidth="1"/>
    <col min="12768" max="12768" width="9.85546875" style="3" bestFit="1" customWidth="1"/>
    <col min="12769" max="12769" width="9.140625" style="3" bestFit="1" customWidth="1"/>
    <col min="12770" max="12770" width="16" style="3" bestFit="1" customWidth="1"/>
    <col min="12771" max="12771" width="9" style="3" bestFit="1" customWidth="1"/>
    <col min="12772" max="12772" width="7.85546875" style="3" bestFit="1" customWidth="1"/>
    <col min="12773" max="12773" width="11.7109375" style="3" bestFit="1" customWidth="1"/>
    <col min="12774" max="12774" width="14.28515625" style="3" customWidth="1"/>
    <col min="12775" max="12775" width="11.7109375" style="3" bestFit="1" customWidth="1"/>
    <col min="12776" max="12776" width="14.140625" style="3" bestFit="1" customWidth="1"/>
    <col min="12777" max="12777" width="16.7109375" style="3" customWidth="1"/>
    <col min="12778" max="12778" width="16.5703125" style="3" customWidth="1"/>
    <col min="12779" max="12780" width="7.85546875" style="3" bestFit="1" customWidth="1"/>
    <col min="12781" max="12781" width="8" style="3" bestFit="1" customWidth="1"/>
    <col min="12782" max="12783" width="7.85546875" style="3" bestFit="1" customWidth="1"/>
    <col min="12784" max="12784" width="9.7109375" style="3" customWidth="1"/>
    <col min="12785" max="12785" width="12.85546875" style="3" customWidth="1"/>
    <col min="12786" max="13022" width="9.140625" style="3"/>
    <col min="13023" max="13023" width="9" style="3" bestFit="1" customWidth="1"/>
    <col min="13024" max="13024" width="9.85546875" style="3" bestFit="1" customWidth="1"/>
    <col min="13025" max="13025" width="9.140625" style="3" bestFit="1" customWidth="1"/>
    <col min="13026" max="13026" width="16" style="3" bestFit="1" customWidth="1"/>
    <col min="13027" max="13027" width="9" style="3" bestFit="1" customWidth="1"/>
    <col min="13028" max="13028" width="7.85546875" style="3" bestFit="1" customWidth="1"/>
    <col min="13029" max="13029" width="11.7109375" style="3" bestFit="1" customWidth="1"/>
    <col min="13030" max="13030" width="14.28515625" style="3" customWidth="1"/>
    <col min="13031" max="13031" width="11.7109375" style="3" bestFit="1" customWidth="1"/>
    <col min="13032" max="13032" width="14.140625" style="3" bestFit="1" customWidth="1"/>
    <col min="13033" max="13033" width="16.7109375" style="3" customWidth="1"/>
    <col min="13034" max="13034" width="16.5703125" style="3" customWidth="1"/>
    <col min="13035" max="13036" width="7.85546875" style="3" bestFit="1" customWidth="1"/>
    <col min="13037" max="13037" width="8" style="3" bestFit="1" customWidth="1"/>
    <col min="13038" max="13039" width="7.85546875" style="3" bestFit="1" customWidth="1"/>
    <col min="13040" max="13040" width="9.7109375" style="3" customWidth="1"/>
    <col min="13041" max="13041" width="12.85546875" style="3" customWidth="1"/>
    <col min="13042" max="13278" width="9.140625" style="3"/>
    <col min="13279" max="13279" width="9" style="3" bestFit="1" customWidth="1"/>
    <col min="13280" max="13280" width="9.85546875" style="3" bestFit="1" customWidth="1"/>
    <col min="13281" max="13281" width="9.140625" style="3" bestFit="1" customWidth="1"/>
    <col min="13282" max="13282" width="16" style="3" bestFit="1" customWidth="1"/>
    <col min="13283" max="13283" width="9" style="3" bestFit="1" customWidth="1"/>
    <col min="13284" max="13284" width="7.85546875" style="3" bestFit="1" customWidth="1"/>
    <col min="13285" max="13285" width="11.7109375" style="3" bestFit="1" customWidth="1"/>
    <col min="13286" max="13286" width="14.28515625" style="3" customWidth="1"/>
    <col min="13287" max="13287" width="11.7109375" style="3" bestFit="1" customWidth="1"/>
    <col min="13288" max="13288" width="14.140625" style="3" bestFit="1" customWidth="1"/>
    <col min="13289" max="13289" width="16.7109375" style="3" customWidth="1"/>
    <col min="13290" max="13290" width="16.5703125" style="3" customWidth="1"/>
    <col min="13291" max="13292" width="7.85546875" style="3" bestFit="1" customWidth="1"/>
    <col min="13293" max="13293" width="8" style="3" bestFit="1" customWidth="1"/>
    <col min="13294" max="13295" width="7.85546875" style="3" bestFit="1" customWidth="1"/>
    <col min="13296" max="13296" width="9.7109375" style="3" customWidth="1"/>
    <col min="13297" max="13297" width="12.85546875" style="3" customWidth="1"/>
    <col min="13298" max="13534" width="9.140625" style="3"/>
    <col min="13535" max="13535" width="9" style="3" bestFit="1" customWidth="1"/>
    <col min="13536" max="13536" width="9.85546875" style="3" bestFit="1" customWidth="1"/>
    <col min="13537" max="13537" width="9.140625" style="3" bestFit="1" customWidth="1"/>
    <col min="13538" max="13538" width="16" style="3" bestFit="1" customWidth="1"/>
    <col min="13539" max="13539" width="9" style="3" bestFit="1" customWidth="1"/>
    <col min="13540" max="13540" width="7.85546875" style="3" bestFit="1" customWidth="1"/>
    <col min="13541" max="13541" width="11.7109375" style="3" bestFit="1" customWidth="1"/>
    <col min="13542" max="13542" width="14.28515625" style="3" customWidth="1"/>
    <col min="13543" max="13543" width="11.7109375" style="3" bestFit="1" customWidth="1"/>
    <col min="13544" max="13544" width="14.140625" style="3" bestFit="1" customWidth="1"/>
    <col min="13545" max="13545" width="16.7109375" style="3" customWidth="1"/>
    <col min="13546" max="13546" width="16.5703125" style="3" customWidth="1"/>
    <col min="13547" max="13548" width="7.85546875" style="3" bestFit="1" customWidth="1"/>
    <col min="13549" max="13549" width="8" style="3" bestFit="1" customWidth="1"/>
    <col min="13550" max="13551" width="7.85546875" style="3" bestFit="1" customWidth="1"/>
    <col min="13552" max="13552" width="9.7109375" style="3" customWidth="1"/>
    <col min="13553" max="13553" width="12.85546875" style="3" customWidth="1"/>
    <col min="13554" max="13790" width="9.140625" style="3"/>
    <col min="13791" max="13791" width="9" style="3" bestFit="1" customWidth="1"/>
    <col min="13792" max="13792" width="9.85546875" style="3" bestFit="1" customWidth="1"/>
    <col min="13793" max="13793" width="9.140625" style="3" bestFit="1" customWidth="1"/>
    <col min="13794" max="13794" width="16" style="3" bestFit="1" customWidth="1"/>
    <col min="13795" max="13795" width="9" style="3" bestFit="1" customWidth="1"/>
    <col min="13796" max="13796" width="7.85546875" style="3" bestFit="1" customWidth="1"/>
    <col min="13797" max="13797" width="11.7109375" style="3" bestFit="1" customWidth="1"/>
    <col min="13798" max="13798" width="14.28515625" style="3" customWidth="1"/>
    <col min="13799" max="13799" width="11.7109375" style="3" bestFit="1" customWidth="1"/>
    <col min="13800" max="13800" width="14.140625" style="3" bestFit="1" customWidth="1"/>
    <col min="13801" max="13801" width="16.7109375" style="3" customWidth="1"/>
    <col min="13802" max="13802" width="16.5703125" style="3" customWidth="1"/>
    <col min="13803" max="13804" width="7.85546875" style="3" bestFit="1" customWidth="1"/>
    <col min="13805" max="13805" width="8" style="3" bestFit="1" customWidth="1"/>
    <col min="13806" max="13807" width="7.85546875" style="3" bestFit="1" customWidth="1"/>
    <col min="13808" max="13808" width="9.7109375" style="3" customWidth="1"/>
    <col min="13809" max="13809" width="12.85546875" style="3" customWidth="1"/>
    <col min="13810" max="14046" width="9.140625" style="3"/>
    <col min="14047" max="14047" width="9" style="3" bestFit="1" customWidth="1"/>
    <col min="14048" max="14048" width="9.85546875" style="3" bestFit="1" customWidth="1"/>
    <col min="14049" max="14049" width="9.140625" style="3" bestFit="1" customWidth="1"/>
    <col min="14050" max="14050" width="16" style="3" bestFit="1" customWidth="1"/>
    <col min="14051" max="14051" width="9" style="3" bestFit="1" customWidth="1"/>
    <col min="14052" max="14052" width="7.85546875" style="3" bestFit="1" customWidth="1"/>
    <col min="14053" max="14053" width="11.7109375" style="3" bestFit="1" customWidth="1"/>
    <col min="14054" max="14054" width="14.28515625" style="3" customWidth="1"/>
    <col min="14055" max="14055" width="11.7109375" style="3" bestFit="1" customWidth="1"/>
    <col min="14056" max="14056" width="14.140625" style="3" bestFit="1" customWidth="1"/>
    <col min="14057" max="14057" width="16.7109375" style="3" customWidth="1"/>
    <col min="14058" max="14058" width="16.5703125" style="3" customWidth="1"/>
    <col min="14059" max="14060" width="7.85546875" style="3" bestFit="1" customWidth="1"/>
    <col min="14061" max="14061" width="8" style="3" bestFit="1" customWidth="1"/>
    <col min="14062" max="14063" width="7.85546875" style="3" bestFit="1" customWidth="1"/>
    <col min="14064" max="14064" width="9.7109375" style="3" customWidth="1"/>
    <col min="14065" max="14065" width="12.85546875" style="3" customWidth="1"/>
    <col min="14066" max="14302" width="9.140625" style="3"/>
    <col min="14303" max="14303" width="9" style="3" bestFit="1" customWidth="1"/>
    <col min="14304" max="14304" width="9.85546875" style="3" bestFit="1" customWidth="1"/>
    <col min="14305" max="14305" width="9.140625" style="3" bestFit="1" customWidth="1"/>
    <col min="14306" max="14306" width="16" style="3" bestFit="1" customWidth="1"/>
    <col min="14307" max="14307" width="9" style="3" bestFit="1" customWidth="1"/>
    <col min="14308" max="14308" width="7.85546875" style="3" bestFit="1" customWidth="1"/>
    <col min="14309" max="14309" width="11.7109375" style="3" bestFit="1" customWidth="1"/>
    <col min="14310" max="14310" width="14.28515625" style="3" customWidth="1"/>
    <col min="14311" max="14311" width="11.7109375" style="3" bestFit="1" customWidth="1"/>
    <col min="14312" max="14312" width="14.140625" style="3" bestFit="1" customWidth="1"/>
    <col min="14313" max="14313" width="16.7109375" style="3" customWidth="1"/>
    <col min="14314" max="14314" width="16.5703125" style="3" customWidth="1"/>
    <col min="14315" max="14316" width="7.85546875" style="3" bestFit="1" customWidth="1"/>
    <col min="14317" max="14317" width="8" style="3" bestFit="1" customWidth="1"/>
    <col min="14318" max="14319" width="7.85546875" style="3" bestFit="1" customWidth="1"/>
    <col min="14320" max="14320" width="9.7109375" style="3" customWidth="1"/>
    <col min="14321" max="14321" width="12.85546875" style="3" customWidth="1"/>
    <col min="14322" max="14558" width="9.140625" style="3"/>
    <col min="14559" max="14559" width="9" style="3" bestFit="1" customWidth="1"/>
    <col min="14560" max="14560" width="9.85546875" style="3" bestFit="1" customWidth="1"/>
    <col min="14561" max="14561" width="9.140625" style="3" bestFit="1" customWidth="1"/>
    <col min="14562" max="14562" width="16" style="3" bestFit="1" customWidth="1"/>
    <col min="14563" max="14563" width="9" style="3" bestFit="1" customWidth="1"/>
    <col min="14564" max="14564" width="7.85546875" style="3" bestFit="1" customWidth="1"/>
    <col min="14565" max="14565" width="11.7109375" style="3" bestFit="1" customWidth="1"/>
    <col min="14566" max="14566" width="14.28515625" style="3" customWidth="1"/>
    <col min="14567" max="14567" width="11.7109375" style="3" bestFit="1" customWidth="1"/>
    <col min="14568" max="14568" width="14.140625" style="3" bestFit="1" customWidth="1"/>
    <col min="14569" max="14569" width="16.7109375" style="3" customWidth="1"/>
    <col min="14570" max="14570" width="16.5703125" style="3" customWidth="1"/>
    <col min="14571" max="14572" width="7.85546875" style="3" bestFit="1" customWidth="1"/>
    <col min="14573" max="14573" width="8" style="3" bestFit="1" customWidth="1"/>
    <col min="14574" max="14575" width="7.85546875" style="3" bestFit="1" customWidth="1"/>
    <col min="14576" max="14576" width="9.7109375" style="3" customWidth="1"/>
    <col min="14577" max="14577" width="12.85546875" style="3" customWidth="1"/>
    <col min="14578" max="14814" width="9.140625" style="3"/>
    <col min="14815" max="14815" width="9" style="3" bestFit="1" customWidth="1"/>
    <col min="14816" max="14816" width="9.85546875" style="3" bestFit="1" customWidth="1"/>
    <col min="14817" max="14817" width="9.140625" style="3" bestFit="1" customWidth="1"/>
    <col min="14818" max="14818" width="16" style="3" bestFit="1" customWidth="1"/>
    <col min="14819" max="14819" width="9" style="3" bestFit="1" customWidth="1"/>
    <col min="14820" max="14820" width="7.85546875" style="3" bestFit="1" customWidth="1"/>
    <col min="14821" max="14821" width="11.7109375" style="3" bestFit="1" customWidth="1"/>
    <col min="14822" max="14822" width="14.28515625" style="3" customWidth="1"/>
    <col min="14823" max="14823" width="11.7109375" style="3" bestFit="1" customWidth="1"/>
    <col min="14824" max="14824" width="14.140625" style="3" bestFit="1" customWidth="1"/>
    <col min="14825" max="14825" width="16.7109375" style="3" customWidth="1"/>
    <col min="14826" max="14826" width="16.5703125" style="3" customWidth="1"/>
    <col min="14827" max="14828" width="7.85546875" style="3" bestFit="1" customWidth="1"/>
    <col min="14829" max="14829" width="8" style="3" bestFit="1" customWidth="1"/>
    <col min="14830" max="14831" width="7.85546875" style="3" bestFit="1" customWidth="1"/>
    <col min="14832" max="14832" width="9.7109375" style="3" customWidth="1"/>
    <col min="14833" max="14833" width="12.85546875" style="3" customWidth="1"/>
    <col min="14834" max="15070" width="9.140625" style="3"/>
    <col min="15071" max="15071" width="9" style="3" bestFit="1" customWidth="1"/>
    <col min="15072" max="15072" width="9.85546875" style="3" bestFit="1" customWidth="1"/>
    <col min="15073" max="15073" width="9.140625" style="3" bestFit="1" customWidth="1"/>
    <col min="15074" max="15074" width="16" style="3" bestFit="1" customWidth="1"/>
    <col min="15075" max="15075" width="9" style="3" bestFit="1" customWidth="1"/>
    <col min="15076" max="15076" width="7.85546875" style="3" bestFit="1" customWidth="1"/>
    <col min="15077" max="15077" width="11.7109375" style="3" bestFit="1" customWidth="1"/>
    <col min="15078" max="15078" width="14.28515625" style="3" customWidth="1"/>
    <col min="15079" max="15079" width="11.7109375" style="3" bestFit="1" customWidth="1"/>
    <col min="15080" max="15080" width="14.140625" style="3" bestFit="1" customWidth="1"/>
    <col min="15081" max="15081" width="16.7109375" style="3" customWidth="1"/>
    <col min="15082" max="15082" width="16.5703125" style="3" customWidth="1"/>
    <col min="15083" max="15084" width="7.85546875" style="3" bestFit="1" customWidth="1"/>
    <col min="15085" max="15085" width="8" style="3" bestFit="1" customWidth="1"/>
    <col min="15086" max="15087" width="7.85546875" style="3" bestFit="1" customWidth="1"/>
    <col min="15088" max="15088" width="9.7109375" style="3" customWidth="1"/>
    <col min="15089" max="15089" width="12.85546875" style="3" customWidth="1"/>
    <col min="15090" max="15326" width="9.140625" style="3"/>
    <col min="15327" max="15327" width="9" style="3" bestFit="1" customWidth="1"/>
    <col min="15328" max="15328" width="9.85546875" style="3" bestFit="1" customWidth="1"/>
    <col min="15329" max="15329" width="9.140625" style="3" bestFit="1" customWidth="1"/>
    <col min="15330" max="15330" width="16" style="3" bestFit="1" customWidth="1"/>
    <col min="15331" max="15331" width="9" style="3" bestFit="1" customWidth="1"/>
    <col min="15332" max="15332" width="7.85546875" style="3" bestFit="1" customWidth="1"/>
    <col min="15333" max="15333" width="11.7109375" style="3" bestFit="1" customWidth="1"/>
    <col min="15334" max="15334" width="14.28515625" style="3" customWidth="1"/>
    <col min="15335" max="15335" width="11.7109375" style="3" bestFit="1" customWidth="1"/>
    <col min="15336" max="15336" width="14.140625" style="3" bestFit="1" customWidth="1"/>
    <col min="15337" max="15337" width="16.7109375" style="3" customWidth="1"/>
    <col min="15338" max="15338" width="16.5703125" style="3" customWidth="1"/>
    <col min="15339" max="15340" width="7.85546875" style="3" bestFit="1" customWidth="1"/>
    <col min="15341" max="15341" width="8" style="3" bestFit="1" customWidth="1"/>
    <col min="15342" max="15343" width="7.85546875" style="3" bestFit="1" customWidth="1"/>
    <col min="15344" max="15344" width="9.7109375" style="3" customWidth="1"/>
    <col min="15345" max="15345" width="12.85546875" style="3" customWidth="1"/>
    <col min="15346" max="15582" width="9.140625" style="3"/>
    <col min="15583" max="15583" width="9" style="3" bestFit="1" customWidth="1"/>
    <col min="15584" max="15584" width="9.85546875" style="3" bestFit="1" customWidth="1"/>
    <col min="15585" max="15585" width="9.140625" style="3" bestFit="1" customWidth="1"/>
    <col min="15586" max="15586" width="16" style="3" bestFit="1" customWidth="1"/>
    <col min="15587" max="15587" width="9" style="3" bestFit="1" customWidth="1"/>
    <col min="15588" max="15588" width="7.85546875" style="3" bestFit="1" customWidth="1"/>
    <col min="15589" max="15589" width="11.7109375" style="3" bestFit="1" customWidth="1"/>
    <col min="15590" max="15590" width="14.28515625" style="3" customWidth="1"/>
    <col min="15591" max="15591" width="11.7109375" style="3" bestFit="1" customWidth="1"/>
    <col min="15592" max="15592" width="14.140625" style="3" bestFit="1" customWidth="1"/>
    <col min="15593" max="15593" width="16.7109375" style="3" customWidth="1"/>
    <col min="15594" max="15594" width="16.5703125" style="3" customWidth="1"/>
    <col min="15595" max="15596" width="7.85546875" style="3" bestFit="1" customWidth="1"/>
    <col min="15597" max="15597" width="8" style="3" bestFit="1" customWidth="1"/>
    <col min="15598" max="15599" width="7.85546875" style="3" bestFit="1" customWidth="1"/>
    <col min="15600" max="15600" width="9.7109375" style="3" customWidth="1"/>
    <col min="15601" max="15601" width="12.85546875" style="3" customWidth="1"/>
    <col min="15602" max="15838" width="9.140625" style="3"/>
    <col min="15839" max="15839" width="9" style="3" bestFit="1" customWidth="1"/>
    <col min="15840" max="15840" width="9.85546875" style="3" bestFit="1" customWidth="1"/>
    <col min="15841" max="15841" width="9.140625" style="3" bestFit="1" customWidth="1"/>
    <col min="15842" max="15842" width="16" style="3" bestFit="1" customWidth="1"/>
    <col min="15843" max="15843" width="9" style="3" bestFit="1" customWidth="1"/>
    <col min="15844" max="15844" width="7.85546875" style="3" bestFit="1" customWidth="1"/>
    <col min="15845" max="15845" width="11.7109375" style="3" bestFit="1" customWidth="1"/>
    <col min="15846" max="15846" width="14.28515625" style="3" customWidth="1"/>
    <col min="15847" max="15847" width="11.7109375" style="3" bestFit="1" customWidth="1"/>
    <col min="15848" max="15848" width="14.140625" style="3" bestFit="1" customWidth="1"/>
    <col min="15849" max="15849" width="16.7109375" style="3" customWidth="1"/>
    <col min="15850" max="15850" width="16.5703125" style="3" customWidth="1"/>
    <col min="15851" max="15852" width="7.85546875" style="3" bestFit="1" customWidth="1"/>
    <col min="15853" max="15853" width="8" style="3" bestFit="1" customWidth="1"/>
    <col min="15854" max="15855" width="7.85546875" style="3" bestFit="1" customWidth="1"/>
    <col min="15856" max="15856" width="9.7109375" style="3" customWidth="1"/>
    <col min="15857" max="15857" width="12.85546875" style="3" customWidth="1"/>
    <col min="15858" max="16094" width="9.140625" style="3"/>
    <col min="16095" max="16095" width="9" style="3" bestFit="1" customWidth="1"/>
    <col min="16096" max="16096" width="9.85546875" style="3" bestFit="1" customWidth="1"/>
    <col min="16097" max="16097" width="9.140625" style="3" bestFit="1" customWidth="1"/>
    <col min="16098" max="16098" width="16" style="3" bestFit="1" customWidth="1"/>
    <col min="16099" max="16099" width="9" style="3" bestFit="1" customWidth="1"/>
    <col min="16100" max="16100" width="7.85546875" style="3" bestFit="1" customWidth="1"/>
    <col min="16101" max="16101" width="11.7109375" style="3" bestFit="1" customWidth="1"/>
    <col min="16102" max="16102" width="14.28515625" style="3" customWidth="1"/>
    <col min="16103" max="16103" width="11.7109375" style="3" bestFit="1" customWidth="1"/>
    <col min="16104" max="16104" width="14.140625" style="3" bestFit="1" customWidth="1"/>
    <col min="16105" max="16105" width="16.7109375" style="3" customWidth="1"/>
    <col min="16106" max="16106" width="16.5703125" style="3" customWidth="1"/>
    <col min="16107" max="16108" width="7.85546875" style="3" bestFit="1" customWidth="1"/>
    <col min="16109" max="16109" width="8" style="3" bestFit="1" customWidth="1"/>
    <col min="16110" max="16111" width="7.85546875" style="3" bestFit="1" customWidth="1"/>
    <col min="16112" max="16112" width="9.7109375" style="3" customWidth="1"/>
    <col min="16113" max="16113" width="12.85546875" style="3" customWidth="1"/>
    <col min="16114" max="16384" width="9.140625" style="3"/>
  </cols>
  <sheetData>
    <row r="1" spans="1:16" s="54" customFormat="1" ht="15.75" customHeight="1">
      <c r="A1" s="506" t="s">
        <v>1</v>
      </c>
      <c r="B1" s="510" t="s">
        <v>0</v>
      </c>
      <c r="C1" s="512" t="s">
        <v>87</v>
      </c>
      <c r="D1" s="508" t="s">
        <v>3</v>
      </c>
      <c r="E1" s="509"/>
      <c r="F1" s="514" t="s">
        <v>432</v>
      </c>
      <c r="G1" s="515"/>
      <c r="H1" s="515"/>
      <c r="I1" s="516"/>
      <c r="J1" s="499" t="s">
        <v>29</v>
      </c>
      <c r="K1" s="500"/>
      <c r="L1" s="500"/>
      <c r="M1" s="500"/>
      <c r="N1" s="500"/>
      <c r="O1" s="500"/>
      <c r="P1" s="501"/>
    </row>
    <row r="2" spans="1:16" s="9" customFormat="1" ht="16.5" thickBot="1">
      <c r="A2" s="507"/>
      <c r="B2" s="511"/>
      <c r="C2" s="513"/>
      <c r="D2" s="53"/>
      <c r="E2" s="64" t="s">
        <v>9</v>
      </c>
      <c r="F2" s="298">
        <v>5</v>
      </c>
      <c r="G2" s="373">
        <v>6</v>
      </c>
      <c r="H2" s="372" t="s">
        <v>467</v>
      </c>
      <c r="I2" s="116" t="s">
        <v>9</v>
      </c>
      <c r="J2" s="502"/>
      <c r="K2" s="503"/>
      <c r="L2" s="503"/>
      <c r="M2" s="503"/>
      <c r="N2" s="503"/>
      <c r="O2" s="503"/>
      <c r="P2" s="504"/>
    </row>
    <row r="3" spans="1:16" s="167" customFormat="1" ht="15">
      <c r="A3" s="447" t="str">
        <f>'1-συμβολαια'!A3</f>
        <v>4ο</v>
      </c>
      <c r="B3" s="360" t="str">
        <f>'1-συμβολαια'!C3</f>
        <v>δωρεάς αιτία θανάτου επικαρπίας 1045 ΠΑΡΑΙΤΗΣΗ</v>
      </c>
      <c r="C3" s="326">
        <f>'1-συμβολαια'!D3</f>
        <v>0</v>
      </c>
      <c r="D3" s="345">
        <v>1</v>
      </c>
      <c r="E3" s="416">
        <v>2</v>
      </c>
      <c r="F3" s="327">
        <f>(D3-1)*5</f>
        <v>0</v>
      </c>
      <c r="G3" s="327">
        <f>(D3-1)*6</f>
        <v>0</v>
      </c>
      <c r="H3" s="327">
        <f>F3+G3</f>
        <v>0</v>
      </c>
      <c r="I3" s="429">
        <v>5</v>
      </c>
      <c r="J3" s="324"/>
      <c r="K3" s="324"/>
      <c r="L3" s="324" t="s">
        <v>234</v>
      </c>
      <c r="M3" s="328"/>
      <c r="N3" s="328"/>
      <c r="O3" s="328"/>
      <c r="P3" s="328"/>
    </row>
    <row r="4" spans="1:16" s="167" customFormat="1" ht="15">
      <c r="A4" s="447">
        <f>'1-συμβολαια'!A4</f>
        <v>0</v>
      </c>
      <c r="B4" s="360" t="str">
        <f>'1-συμβολαια'!C4</f>
        <v>δωρεάς 1045 ΕΠΙΚΑΡΠΙΑ [= 32.004€ σεΟρους 2000</v>
      </c>
      <c r="C4" s="326">
        <f>'1-συμβολαια'!D4</f>
        <v>44444</v>
      </c>
      <c r="D4" s="345">
        <v>1</v>
      </c>
      <c r="E4" s="417"/>
      <c r="F4" s="327">
        <f t="shared" ref="F4:F45" si="0">(D4-1)*5</f>
        <v>0</v>
      </c>
      <c r="G4" s="327">
        <f t="shared" ref="G4:G45" si="1">(D4-1)*6</f>
        <v>0</v>
      </c>
      <c r="H4" s="327">
        <f t="shared" ref="H4:H45" si="2">F4+G4</f>
        <v>0</v>
      </c>
      <c r="I4" s="327"/>
      <c r="J4" s="324"/>
      <c r="K4" s="324" t="s">
        <v>139</v>
      </c>
      <c r="L4" s="324"/>
      <c r="M4" s="328"/>
      <c r="N4" s="328"/>
      <c r="O4" s="328"/>
      <c r="P4" s="328"/>
    </row>
    <row r="5" spans="1:16" s="167" customFormat="1" ht="15">
      <c r="A5" s="105"/>
      <c r="B5" s="110"/>
      <c r="C5" s="114"/>
      <c r="D5" s="111"/>
      <c r="E5" s="111"/>
      <c r="F5" s="106"/>
      <c r="G5" s="106"/>
      <c r="H5" s="106"/>
      <c r="I5" s="106"/>
      <c r="J5" s="157"/>
      <c r="K5" s="157"/>
      <c r="L5" s="157"/>
      <c r="M5" s="112"/>
      <c r="N5" s="112"/>
      <c r="O5" s="112"/>
      <c r="P5" s="112"/>
    </row>
    <row r="6" spans="1:16" s="167" customFormat="1" ht="15">
      <c r="A6" s="447" t="str">
        <f>'1-συμβολαια'!A6</f>
        <v>5ο</v>
      </c>
      <c r="B6" s="360" t="str">
        <f>'1-συμβολαια'!C6</f>
        <v>δωρεάς αιτία θανάτου επικαρπίας 1044 ΠΑΡΑΙΤΗΣΗ</v>
      </c>
      <c r="C6" s="326">
        <f>'1-συμβολαια'!D6</f>
        <v>0</v>
      </c>
      <c r="D6" s="345">
        <v>1</v>
      </c>
      <c r="E6" s="345">
        <v>1</v>
      </c>
      <c r="F6" s="327">
        <f t="shared" si="0"/>
        <v>0</v>
      </c>
      <c r="G6" s="327">
        <f t="shared" si="1"/>
        <v>0</v>
      </c>
      <c r="H6" s="327">
        <f t="shared" si="2"/>
        <v>0</v>
      </c>
      <c r="I6" s="327"/>
      <c r="J6" s="324"/>
      <c r="K6" s="324" t="s">
        <v>139</v>
      </c>
      <c r="L6" s="324"/>
      <c r="M6" s="328"/>
      <c r="N6" s="328"/>
      <c r="O6" s="328"/>
      <c r="P6" s="328"/>
    </row>
    <row r="7" spans="1:16" s="167" customFormat="1" ht="15">
      <c r="A7" s="447">
        <f>'1-συμβολαια'!A7</f>
        <v>0</v>
      </c>
      <c r="B7" s="360" t="str">
        <f>'1-συμβολαια'!C7</f>
        <v>δωρεάς 1044 ΕΠΙΚΑΡΠΙΑ [= 18.870€ σεΟρους 2000</v>
      </c>
      <c r="C7" s="326">
        <f>'1-συμβολαια'!D7</f>
        <v>26666</v>
      </c>
      <c r="D7" s="345">
        <v>1</v>
      </c>
      <c r="E7" s="345"/>
      <c r="F7" s="327">
        <f t="shared" si="0"/>
        <v>0</v>
      </c>
      <c r="G7" s="327">
        <f t="shared" si="1"/>
        <v>0</v>
      </c>
      <c r="H7" s="327">
        <f t="shared" si="2"/>
        <v>0</v>
      </c>
      <c r="I7" s="327"/>
      <c r="J7" s="324"/>
      <c r="K7" s="324" t="s">
        <v>139</v>
      </c>
      <c r="L7" s="324"/>
      <c r="M7" s="328"/>
      <c r="N7" s="328"/>
      <c r="O7" s="328"/>
      <c r="P7" s="328"/>
    </row>
    <row r="8" spans="1:16" s="167" customFormat="1" ht="15" hidden="1">
      <c r="A8" s="105" t="e">
        <f>'1-συμβολαια'!#REF!</f>
        <v>#REF!</v>
      </c>
      <c r="B8" s="110" t="e">
        <f>'1-συμβολαια'!#REF!</f>
        <v>#REF!</v>
      </c>
      <c r="C8" s="114" t="e">
        <f>'1-συμβολαια'!#REF!</f>
        <v>#REF!</v>
      </c>
      <c r="D8" s="113"/>
      <c r="E8" s="113"/>
      <c r="F8" s="106">
        <f t="shared" si="0"/>
        <v>-5</v>
      </c>
      <c r="G8" s="106">
        <f t="shared" si="1"/>
        <v>-6</v>
      </c>
      <c r="H8" s="106">
        <f t="shared" si="2"/>
        <v>-11</v>
      </c>
      <c r="I8" s="106"/>
      <c r="J8" s="157" t="s">
        <v>233</v>
      </c>
      <c r="K8" s="157" t="s">
        <v>139</v>
      </c>
      <c r="L8" s="157" t="s">
        <v>234</v>
      </c>
      <c r="M8" s="112"/>
      <c r="N8" s="112"/>
      <c r="O8" s="112"/>
      <c r="P8" s="112"/>
    </row>
    <row r="9" spans="1:16" s="167" customFormat="1" ht="15" hidden="1">
      <c r="A9" s="105" t="e">
        <f>'1-συμβολαια'!#REF!</f>
        <v>#REF!</v>
      </c>
      <c r="B9" s="110" t="e">
        <f>'1-συμβολαια'!#REF!</f>
        <v>#REF!</v>
      </c>
      <c r="C9" s="114" t="e">
        <f>'1-συμβολαια'!#REF!</f>
        <v>#REF!</v>
      </c>
      <c r="D9" s="113"/>
      <c r="E9" s="113"/>
      <c r="F9" s="106">
        <f t="shared" si="0"/>
        <v>-5</v>
      </c>
      <c r="G9" s="106">
        <f t="shared" si="1"/>
        <v>-6</v>
      </c>
      <c r="H9" s="106">
        <f t="shared" si="2"/>
        <v>-11</v>
      </c>
      <c r="I9" s="106"/>
      <c r="J9" s="157" t="s">
        <v>233</v>
      </c>
      <c r="K9" s="157" t="s">
        <v>139</v>
      </c>
      <c r="L9" s="157" t="s">
        <v>234</v>
      </c>
      <c r="M9" s="112"/>
      <c r="N9" s="112"/>
      <c r="O9" s="112"/>
      <c r="P9" s="112"/>
    </row>
    <row r="10" spans="1:16" s="167" customFormat="1" ht="15" hidden="1">
      <c r="A10" s="105" t="e">
        <f>'1-συμβολαια'!#REF!</f>
        <v>#REF!</v>
      </c>
      <c r="B10" s="110" t="e">
        <f>'1-συμβολαια'!#REF!</f>
        <v>#REF!</v>
      </c>
      <c r="C10" s="114" t="e">
        <f>'1-συμβολαια'!#REF!</f>
        <v>#REF!</v>
      </c>
      <c r="D10" s="113"/>
      <c r="E10" s="113"/>
      <c r="F10" s="106">
        <f t="shared" si="0"/>
        <v>-5</v>
      </c>
      <c r="G10" s="106">
        <f t="shared" si="1"/>
        <v>-6</v>
      </c>
      <c r="H10" s="106">
        <f t="shared" si="2"/>
        <v>-11</v>
      </c>
      <c r="I10" s="106"/>
      <c r="J10" s="157" t="s">
        <v>233</v>
      </c>
      <c r="K10" s="157" t="s">
        <v>139</v>
      </c>
      <c r="L10" s="157" t="s">
        <v>234</v>
      </c>
      <c r="M10" s="112"/>
      <c r="N10" s="112"/>
      <c r="O10" s="112"/>
      <c r="P10" s="112"/>
    </row>
    <row r="11" spans="1:16" s="167" customFormat="1" ht="15" hidden="1">
      <c r="A11" s="105" t="e">
        <f>'1-συμβολαια'!#REF!</f>
        <v>#REF!</v>
      </c>
      <c r="B11" s="110" t="e">
        <f>'1-συμβολαια'!#REF!</f>
        <v>#REF!</v>
      </c>
      <c r="C11" s="114" t="e">
        <f>'1-συμβολαια'!#REF!</f>
        <v>#REF!</v>
      </c>
      <c r="D11" s="113"/>
      <c r="E11" s="113"/>
      <c r="F11" s="106">
        <f t="shared" si="0"/>
        <v>-5</v>
      </c>
      <c r="G11" s="106">
        <f t="shared" si="1"/>
        <v>-6</v>
      </c>
      <c r="H11" s="106">
        <f t="shared" si="2"/>
        <v>-11</v>
      </c>
      <c r="I11" s="106"/>
      <c r="J11" s="157" t="s">
        <v>233</v>
      </c>
      <c r="K11" s="157" t="s">
        <v>139</v>
      </c>
      <c r="L11" s="157" t="s">
        <v>234</v>
      </c>
      <c r="M11" s="112"/>
      <c r="N11" s="112"/>
      <c r="O11" s="112"/>
      <c r="P11" s="112"/>
    </row>
    <row r="12" spans="1:16" s="167" customFormat="1" ht="15" hidden="1">
      <c r="A12" s="105" t="e">
        <f>'1-συμβολαια'!#REF!</f>
        <v>#REF!</v>
      </c>
      <c r="B12" s="110" t="e">
        <f>'1-συμβολαια'!#REF!</f>
        <v>#REF!</v>
      </c>
      <c r="C12" s="114" t="e">
        <f>'1-συμβολαια'!#REF!</f>
        <v>#REF!</v>
      </c>
      <c r="D12" s="113"/>
      <c r="E12" s="113"/>
      <c r="F12" s="106">
        <f t="shared" si="0"/>
        <v>-5</v>
      </c>
      <c r="G12" s="106">
        <f t="shared" si="1"/>
        <v>-6</v>
      </c>
      <c r="H12" s="106">
        <f t="shared" si="2"/>
        <v>-11</v>
      </c>
      <c r="I12" s="106"/>
      <c r="J12" s="157" t="s">
        <v>233</v>
      </c>
      <c r="K12" s="157" t="s">
        <v>139</v>
      </c>
      <c r="L12" s="157" t="s">
        <v>234</v>
      </c>
      <c r="M12" s="112"/>
      <c r="N12" s="112"/>
      <c r="O12" s="112"/>
      <c r="P12" s="112"/>
    </row>
    <row r="13" spans="1:16" s="167" customFormat="1" ht="15" hidden="1">
      <c r="A13" s="105" t="e">
        <f>'1-συμβολαια'!#REF!</f>
        <v>#REF!</v>
      </c>
      <c r="B13" s="110" t="e">
        <f>'1-συμβολαια'!#REF!</f>
        <v>#REF!</v>
      </c>
      <c r="C13" s="114" t="e">
        <f>'1-συμβολαια'!#REF!</f>
        <v>#REF!</v>
      </c>
      <c r="D13" s="113"/>
      <c r="E13" s="113"/>
      <c r="F13" s="106">
        <f t="shared" si="0"/>
        <v>-5</v>
      </c>
      <c r="G13" s="106">
        <f t="shared" si="1"/>
        <v>-6</v>
      </c>
      <c r="H13" s="106">
        <f t="shared" si="2"/>
        <v>-11</v>
      </c>
      <c r="I13" s="106"/>
      <c r="J13" s="157" t="s">
        <v>233</v>
      </c>
      <c r="K13" s="157" t="s">
        <v>139</v>
      </c>
      <c r="L13" s="157" t="s">
        <v>234</v>
      </c>
      <c r="M13" s="112"/>
      <c r="N13" s="112"/>
      <c r="O13" s="112"/>
      <c r="P13" s="112"/>
    </row>
    <row r="14" spans="1:16" s="167" customFormat="1" ht="15" hidden="1">
      <c r="A14" s="105" t="e">
        <f>'1-συμβολαια'!#REF!</f>
        <v>#REF!</v>
      </c>
      <c r="B14" s="110" t="e">
        <f>'1-συμβολαια'!#REF!</f>
        <v>#REF!</v>
      </c>
      <c r="C14" s="114" t="e">
        <f>'1-συμβολαια'!#REF!</f>
        <v>#REF!</v>
      </c>
      <c r="D14" s="113"/>
      <c r="E14" s="113"/>
      <c r="F14" s="106">
        <f t="shared" si="0"/>
        <v>-5</v>
      </c>
      <c r="G14" s="106">
        <f t="shared" si="1"/>
        <v>-6</v>
      </c>
      <c r="H14" s="106">
        <f t="shared" si="2"/>
        <v>-11</v>
      </c>
      <c r="I14" s="106"/>
      <c r="J14" s="157" t="s">
        <v>233</v>
      </c>
      <c r="K14" s="157" t="s">
        <v>139</v>
      </c>
      <c r="L14" s="157" t="s">
        <v>234</v>
      </c>
      <c r="M14" s="112"/>
      <c r="N14" s="112"/>
      <c r="O14" s="112"/>
      <c r="P14" s="112"/>
    </row>
    <row r="15" spans="1:16" s="167" customFormat="1" ht="15" hidden="1">
      <c r="A15" s="105" t="e">
        <f>'1-συμβολαια'!#REF!</f>
        <v>#REF!</v>
      </c>
      <c r="B15" s="110" t="e">
        <f>'1-συμβολαια'!#REF!</f>
        <v>#REF!</v>
      </c>
      <c r="C15" s="114" t="e">
        <f>'1-συμβολαια'!#REF!</f>
        <v>#REF!</v>
      </c>
      <c r="D15" s="113"/>
      <c r="E15" s="113"/>
      <c r="F15" s="106">
        <f t="shared" si="0"/>
        <v>-5</v>
      </c>
      <c r="G15" s="106">
        <f t="shared" si="1"/>
        <v>-6</v>
      </c>
      <c r="H15" s="106">
        <f t="shared" si="2"/>
        <v>-11</v>
      </c>
      <c r="I15" s="106"/>
      <c r="J15" s="157" t="s">
        <v>233</v>
      </c>
      <c r="K15" s="157" t="s">
        <v>139</v>
      </c>
      <c r="L15" s="157" t="s">
        <v>234</v>
      </c>
      <c r="M15" s="112"/>
      <c r="N15" s="112"/>
      <c r="O15" s="112"/>
      <c r="P15" s="112"/>
    </row>
    <row r="16" spans="1:16" s="167" customFormat="1" ht="15" hidden="1">
      <c r="A16" s="105" t="e">
        <f>'1-συμβολαια'!#REF!</f>
        <v>#REF!</v>
      </c>
      <c r="B16" s="110" t="e">
        <f>'1-συμβολαια'!#REF!</f>
        <v>#REF!</v>
      </c>
      <c r="C16" s="114" t="e">
        <f>'1-συμβολαια'!#REF!</f>
        <v>#REF!</v>
      </c>
      <c r="D16" s="113"/>
      <c r="E16" s="113"/>
      <c r="F16" s="106">
        <f t="shared" si="0"/>
        <v>-5</v>
      </c>
      <c r="G16" s="106">
        <f t="shared" si="1"/>
        <v>-6</v>
      </c>
      <c r="H16" s="106">
        <f t="shared" si="2"/>
        <v>-11</v>
      </c>
      <c r="I16" s="106"/>
      <c r="J16" s="157" t="s">
        <v>233</v>
      </c>
      <c r="K16" s="157" t="s">
        <v>139</v>
      </c>
      <c r="L16" s="157" t="s">
        <v>234</v>
      </c>
      <c r="M16" s="112"/>
      <c r="N16" s="112"/>
      <c r="O16" s="112"/>
      <c r="P16" s="112"/>
    </row>
    <row r="17" spans="1:16" s="167" customFormat="1" ht="15" hidden="1">
      <c r="A17" s="105" t="e">
        <f>'1-συμβολαια'!#REF!</f>
        <v>#REF!</v>
      </c>
      <c r="B17" s="110" t="e">
        <f>'1-συμβολαια'!#REF!</f>
        <v>#REF!</v>
      </c>
      <c r="C17" s="114" t="e">
        <f>'1-συμβολαια'!#REF!</f>
        <v>#REF!</v>
      </c>
      <c r="D17" s="113"/>
      <c r="E17" s="113"/>
      <c r="F17" s="106">
        <f t="shared" si="0"/>
        <v>-5</v>
      </c>
      <c r="G17" s="106">
        <f t="shared" si="1"/>
        <v>-6</v>
      </c>
      <c r="H17" s="106">
        <f t="shared" si="2"/>
        <v>-11</v>
      </c>
      <c r="I17" s="106"/>
      <c r="J17" s="157" t="s">
        <v>233</v>
      </c>
      <c r="K17" s="157" t="s">
        <v>139</v>
      </c>
      <c r="L17" s="157" t="s">
        <v>234</v>
      </c>
      <c r="M17" s="112"/>
      <c r="N17" s="112"/>
      <c r="O17" s="112"/>
      <c r="P17" s="112"/>
    </row>
    <row r="18" spans="1:16" s="167" customFormat="1" ht="15" hidden="1">
      <c r="A18" s="105" t="e">
        <f>'1-συμβολαια'!#REF!</f>
        <v>#REF!</v>
      </c>
      <c r="B18" s="110" t="e">
        <f>'1-συμβολαια'!#REF!</f>
        <v>#REF!</v>
      </c>
      <c r="C18" s="114" t="e">
        <f>'1-συμβολαια'!#REF!</f>
        <v>#REF!</v>
      </c>
      <c r="D18" s="113"/>
      <c r="E18" s="113"/>
      <c r="F18" s="106">
        <f t="shared" si="0"/>
        <v>-5</v>
      </c>
      <c r="G18" s="106">
        <f t="shared" si="1"/>
        <v>-6</v>
      </c>
      <c r="H18" s="106">
        <f t="shared" si="2"/>
        <v>-11</v>
      </c>
      <c r="I18" s="106"/>
      <c r="J18" s="157" t="s">
        <v>233</v>
      </c>
      <c r="K18" s="157" t="s">
        <v>139</v>
      </c>
      <c r="L18" s="157" t="s">
        <v>234</v>
      </c>
      <c r="M18" s="112"/>
      <c r="N18" s="112"/>
      <c r="O18" s="112"/>
      <c r="P18" s="112"/>
    </row>
    <row r="19" spans="1:16" s="167" customFormat="1" ht="15" hidden="1">
      <c r="A19" s="105" t="e">
        <f>'1-συμβολαια'!#REF!</f>
        <v>#REF!</v>
      </c>
      <c r="B19" s="110" t="e">
        <f>'1-συμβολαια'!#REF!</f>
        <v>#REF!</v>
      </c>
      <c r="C19" s="114" t="e">
        <f>'1-συμβολαια'!#REF!</f>
        <v>#REF!</v>
      </c>
      <c r="D19" s="113"/>
      <c r="E19" s="113"/>
      <c r="F19" s="106">
        <f t="shared" si="0"/>
        <v>-5</v>
      </c>
      <c r="G19" s="106">
        <f t="shared" si="1"/>
        <v>-6</v>
      </c>
      <c r="H19" s="106">
        <f t="shared" si="2"/>
        <v>-11</v>
      </c>
      <c r="I19" s="106"/>
      <c r="J19" s="157" t="s">
        <v>233</v>
      </c>
      <c r="K19" s="157" t="s">
        <v>139</v>
      </c>
      <c r="L19" s="157" t="s">
        <v>234</v>
      </c>
      <c r="M19" s="112"/>
      <c r="N19" s="112"/>
      <c r="O19" s="112"/>
      <c r="P19" s="112"/>
    </row>
    <row r="20" spans="1:16" s="167" customFormat="1" ht="15" hidden="1">
      <c r="A20" s="105" t="e">
        <f>'1-συμβολαια'!#REF!</f>
        <v>#REF!</v>
      </c>
      <c r="B20" s="110" t="e">
        <f>'1-συμβολαια'!#REF!</f>
        <v>#REF!</v>
      </c>
      <c r="C20" s="114" t="e">
        <f>'1-συμβολαια'!#REF!</f>
        <v>#REF!</v>
      </c>
      <c r="D20" s="113"/>
      <c r="E20" s="113"/>
      <c r="F20" s="106">
        <f t="shared" si="0"/>
        <v>-5</v>
      </c>
      <c r="G20" s="106">
        <f t="shared" si="1"/>
        <v>-6</v>
      </c>
      <c r="H20" s="106">
        <f t="shared" si="2"/>
        <v>-11</v>
      </c>
      <c r="I20" s="106"/>
      <c r="J20" s="157" t="s">
        <v>233</v>
      </c>
      <c r="K20" s="157" t="s">
        <v>139</v>
      </c>
      <c r="L20" s="157" t="s">
        <v>234</v>
      </c>
      <c r="M20" s="112"/>
      <c r="N20" s="112"/>
      <c r="O20" s="112"/>
      <c r="P20" s="112"/>
    </row>
    <row r="21" spans="1:16" s="167" customFormat="1" ht="15" hidden="1">
      <c r="A21" s="105" t="e">
        <f>'1-συμβολαια'!#REF!</f>
        <v>#REF!</v>
      </c>
      <c r="B21" s="110" t="e">
        <f>'1-συμβολαια'!#REF!</f>
        <v>#REF!</v>
      </c>
      <c r="C21" s="114" t="e">
        <f>'1-συμβολαια'!#REF!</f>
        <v>#REF!</v>
      </c>
      <c r="D21" s="113"/>
      <c r="E21" s="113"/>
      <c r="F21" s="106">
        <f t="shared" si="0"/>
        <v>-5</v>
      </c>
      <c r="G21" s="106">
        <f t="shared" si="1"/>
        <v>-6</v>
      </c>
      <c r="H21" s="106">
        <f t="shared" si="2"/>
        <v>-11</v>
      </c>
      <c r="I21" s="106"/>
      <c r="J21" s="157" t="s">
        <v>233</v>
      </c>
      <c r="K21" s="157" t="s">
        <v>139</v>
      </c>
      <c r="L21" s="157" t="s">
        <v>234</v>
      </c>
      <c r="M21" s="112"/>
      <c r="N21" s="112"/>
      <c r="O21" s="112"/>
      <c r="P21" s="112"/>
    </row>
    <row r="22" spans="1:16" s="167" customFormat="1" ht="15" hidden="1">
      <c r="A22" s="105" t="e">
        <f>'1-συμβολαια'!#REF!</f>
        <v>#REF!</v>
      </c>
      <c r="B22" s="110" t="e">
        <f>'1-συμβολαια'!#REF!</f>
        <v>#REF!</v>
      </c>
      <c r="C22" s="114" t="e">
        <f>'1-συμβολαια'!#REF!</f>
        <v>#REF!</v>
      </c>
      <c r="D22" s="113"/>
      <c r="E22" s="113"/>
      <c r="F22" s="106">
        <f t="shared" si="0"/>
        <v>-5</v>
      </c>
      <c r="G22" s="106">
        <f t="shared" si="1"/>
        <v>-6</v>
      </c>
      <c r="H22" s="106">
        <f t="shared" si="2"/>
        <v>-11</v>
      </c>
      <c r="I22" s="106"/>
      <c r="J22" s="157" t="s">
        <v>233</v>
      </c>
      <c r="K22" s="157" t="s">
        <v>139</v>
      </c>
      <c r="L22" s="157" t="s">
        <v>234</v>
      </c>
      <c r="M22" s="112"/>
      <c r="N22" s="112"/>
      <c r="O22" s="112"/>
      <c r="P22" s="112"/>
    </row>
    <row r="23" spans="1:16" s="167" customFormat="1" ht="15" hidden="1">
      <c r="A23" s="105" t="e">
        <f>'1-συμβολαια'!#REF!</f>
        <v>#REF!</v>
      </c>
      <c r="B23" s="110" t="e">
        <f>'1-συμβολαια'!#REF!</f>
        <v>#REF!</v>
      </c>
      <c r="C23" s="114" t="e">
        <f>'1-συμβολαια'!#REF!</f>
        <v>#REF!</v>
      </c>
      <c r="D23" s="113"/>
      <c r="E23" s="113"/>
      <c r="F23" s="106">
        <f t="shared" si="0"/>
        <v>-5</v>
      </c>
      <c r="G23" s="106">
        <f t="shared" si="1"/>
        <v>-6</v>
      </c>
      <c r="H23" s="106">
        <f t="shared" si="2"/>
        <v>-11</v>
      </c>
      <c r="I23" s="106"/>
      <c r="J23" s="157" t="s">
        <v>233</v>
      </c>
      <c r="K23" s="157" t="s">
        <v>139</v>
      </c>
      <c r="L23" s="157" t="s">
        <v>234</v>
      </c>
      <c r="M23" s="112"/>
      <c r="N23" s="112"/>
      <c r="O23" s="112"/>
      <c r="P23" s="112"/>
    </row>
    <row r="24" spans="1:16" s="167" customFormat="1" ht="15" hidden="1">
      <c r="A24" s="105" t="e">
        <f>'1-συμβολαια'!#REF!</f>
        <v>#REF!</v>
      </c>
      <c r="B24" s="110" t="e">
        <f>'1-συμβολαια'!#REF!</f>
        <v>#REF!</v>
      </c>
      <c r="C24" s="114" t="e">
        <f>'1-συμβολαια'!#REF!</f>
        <v>#REF!</v>
      </c>
      <c r="D24" s="113"/>
      <c r="E24" s="113"/>
      <c r="F24" s="106">
        <f t="shared" si="0"/>
        <v>-5</v>
      </c>
      <c r="G24" s="106">
        <f t="shared" si="1"/>
        <v>-6</v>
      </c>
      <c r="H24" s="106">
        <f t="shared" si="2"/>
        <v>-11</v>
      </c>
      <c r="I24" s="106"/>
      <c r="J24" s="157" t="s">
        <v>233</v>
      </c>
      <c r="K24" s="157" t="s">
        <v>139</v>
      </c>
      <c r="L24" s="157" t="s">
        <v>234</v>
      </c>
      <c r="M24" s="112"/>
      <c r="N24" s="112"/>
      <c r="O24" s="112"/>
      <c r="P24" s="112"/>
    </row>
    <row r="25" spans="1:16" s="167" customFormat="1" ht="15" hidden="1">
      <c r="A25" s="105" t="e">
        <f>'1-συμβολαια'!#REF!</f>
        <v>#REF!</v>
      </c>
      <c r="B25" s="110" t="e">
        <f>'1-συμβολαια'!#REF!</f>
        <v>#REF!</v>
      </c>
      <c r="C25" s="114" t="e">
        <f>'1-συμβολαια'!#REF!</f>
        <v>#REF!</v>
      </c>
      <c r="D25" s="113"/>
      <c r="E25" s="113"/>
      <c r="F25" s="106">
        <f t="shared" si="0"/>
        <v>-5</v>
      </c>
      <c r="G25" s="106">
        <f t="shared" si="1"/>
        <v>-6</v>
      </c>
      <c r="H25" s="106">
        <f t="shared" si="2"/>
        <v>-11</v>
      </c>
      <c r="I25" s="106"/>
      <c r="J25" s="157" t="s">
        <v>233</v>
      </c>
      <c r="K25" s="157" t="s">
        <v>139</v>
      </c>
      <c r="L25" s="157" t="s">
        <v>234</v>
      </c>
      <c r="M25" s="112"/>
      <c r="N25" s="112"/>
      <c r="O25" s="112"/>
      <c r="P25" s="112"/>
    </row>
    <row r="26" spans="1:16" s="167" customFormat="1" ht="15" hidden="1">
      <c r="A26" s="105" t="e">
        <f>'1-συμβολαια'!#REF!</f>
        <v>#REF!</v>
      </c>
      <c r="B26" s="110" t="e">
        <f>'1-συμβολαια'!#REF!</f>
        <v>#REF!</v>
      </c>
      <c r="C26" s="114" t="e">
        <f>'1-συμβολαια'!#REF!</f>
        <v>#REF!</v>
      </c>
      <c r="D26" s="113"/>
      <c r="E26" s="113"/>
      <c r="F26" s="106">
        <f t="shared" si="0"/>
        <v>-5</v>
      </c>
      <c r="G26" s="106">
        <f t="shared" si="1"/>
        <v>-6</v>
      </c>
      <c r="H26" s="106">
        <f t="shared" si="2"/>
        <v>-11</v>
      </c>
      <c r="I26" s="106"/>
      <c r="J26" s="157" t="s">
        <v>233</v>
      </c>
      <c r="K26" s="157" t="s">
        <v>139</v>
      </c>
      <c r="L26" s="157" t="s">
        <v>234</v>
      </c>
      <c r="M26" s="112"/>
      <c r="N26" s="112"/>
      <c r="O26" s="112"/>
      <c r="P26" s="112"/>
    </row>
    <row r="27" spans="1:16" s="167" customFormat="1" ht="15" hidden="1">
      <c r="A27" s="105" t="e">
        <f>'1-συμβολαια'!#REF!</f>
        <v>#REF!</v>
      </c>
      <c r="B27" s="110" t="e">
        <f>'1-συμβολαια'!#REF!</f>
        <v>#REF!</v>
      </c>
      <c r="C27" s="114" t="e">
        <f>'1-συμβολαια'!#REF!</f>
        <v>#REF!</v>
      </c>
      <c r="D27" s="113"/>
      <c r="E27" s="113"/>
      <c r="F27" s="106">
        <f t="shared" si="0"/>
        <v>-5</v>
      </c>
      <c r="G27" s="106">
        <f t="shared" si="1"/>
        <v>-6</v>
      </c>
      <c r="H27" s="106">
        <f t="shared" si="2"/>
        <v>-11</v>
      </c>
      <c r="I27" s="106"/>
      <c r="J27" s="157" t="s">
        <v>233</v>
      </c>
      <c r="K27" s="157" t="s">
        <v>139</v>
      </c>
      <c r="L27" s="157" t="s">
        <v>234</v>
      </c>
      <c r="M27" s="112"/>
      <c r="N27" s="112"/>
      <c r="O27" s="112"/>
      <c r="P27" s="112"/>
    </row>
    <row r="28" spans="1:16" s="167" customFormat="1" ht="15" hidden="1">
      <c r="A28" s="105" t="e">
        <f>'1-συμβολαια'!#REF!</f>
        <v>#REF!</v>
      </c>
      <c r="B28" s="110" t="e">
        <f>'1-συμβολαια'!#REF!</f>
        <v>#REF!</v>
      </c>
      <c r="C28" s="114" t="e">
        <f>'1-συμβολαια'!#REF!</f>
        <v>#REF!</v>
      </c>
      <c r="D28" s="113"/>
      <c r="E28" s="113"/>
      <c r="F28" s="106">
        <f t="shared" si="0"/>
        <v>-5</v>
      </c>
      <c r="G28" s="106">
        <f t="shared" si="1"/>
        <v>-6</v>
      </c>
      <c r="H28" s="106">
        <f t="shared" si="2"/>
        <v>-11</v>
      </c>
      <c r="I28" s="106"/>
      <c r="J28" s="157" t="s">
        <v>233</v>
      </c>
      <c r="K28" s="157" t="s">
        <v>139</v>
      </c>
      <c r="L28" s="157" t="s">
        <v>234</v>
      </c>
      <c r="M28" s="112"/>
      <c r="N28" s="112"/>
      <c r="O28" s="112"/>
      <c r="P28" s="112"/>
    </row>
    <row r="29" spans="1:16" s="167" customFormat="1" ht="15" hidden="1">
      <c r="A29" s="105" t="e">
        <f>'1-συμβολαια'!#REF!</f>
        <v>#REF!</v>
      </c>
      <c r="B29" s="110" t="e">
        <f>'1-συμβολαια'!#REF!</f>
        <v>#REF!</v>
      </c>
      <c r="C29" s="114" t="e">
        <f>'1-συμβολαια'!#REF!</f>
        <v>#REF!</v>
      </c>
      <c r="D29" s="113"/>
      <c r="E29" s="113"/>
      <c r="F29" s="106">
        <f t="shared" si="0"/>
        <v>-5</v>
      </c>
      <c r="G29" s="106">
        <f t="shared" si="1"/>
        <v>-6</v>
      </c>
      <c r="H29" s="106">
        <f t="shared" si="2"/>
        <v>-11</v>
      </c>
      <c r="I29" s="106"/>
      <c r="J29" s="157" t="s">
        <v>233</v>
      </c>
      <c r="K29" s="157" t="s">
        <v>139</v>
      </c>
      <c r="L29" s="157" t="s">
        <v>234</v>
      </c>
      <c r="M29" s="112"/>
      <c r="N29" s="112"/>
      <c r="O29" s="112"/>
      <c r="P29" s="112"/>
    </row>
    <row r="30" spans="1:16" s="167" customFormat="1" ht="15" hidden="1">
      <c r="A30" s="105" t="e">
        <f>'1-συμβολαια'!#REF!</f>
        <v>#REF!</v>
      </c>
      <c r="B30" s="110" t="e">
        <f>'1-συμβολαια'!#REF!</f>
        <v>#REF!</v>
      </c>
      <c r="C30" s="114" t="e">
        <f>'1-συμβολαια'!#REF!</f>
        <v>#REF!</v>
      </c>
      <c r="D30" s="113"/>
      <c r="E30" s="113"/>
      <c r="F30" s="106">
        <f t="shared" si="0"/>
        <v>-5</v>
      </c>
      <c r="G30" s="106">
        <f t="shared" si="1"/>
        <v>-6</v>
      </c>
      <c r="H30" s="106">
        <f t="shared" si="2"/>
        <v>-11</v>
      </c>
      <c r="I30" s="106"/>
      <c r="J30" s="157" t="s">
        <v>233</v>
      </c>
      <c r="K30" s="157" t="s">
        <v>139</v>
      </c>
      <c r="L30" s="157" t="s">
        <v>234</v>
      </c>
      <c r="M30" s="112"/>
      <c r="N30" s="112"/>
      <c r="O30" s="112"/>
      <c r="P30" s="112"/>
    </row>
    <row r="31" spans="1:16" s="167" customFormat="1" ht="15" hidden="1">
      <c r="A31" s="105" t="e">
        <f>'1-συμβολαια'!#REF!</f>
        <v>#REF!</v>
      </c>
      <c r="B31" s="110" t="e">
        <f>'1-συμβολαια'!#REF!</f>
        <v>#REF!</v>
      </c>
      <c r="C31" s="114" t="e">
        <f>'1-συμβολαια'!#REF!</f>
        <v>#REF!</v>
      </c>
      <c r="D31" s="113"/>
      <c r="E31" s="113"/>
      <c r="F31" s="106">
        <f t="shared" si="0"/>
        <v>-5</v>
      </c>
      <c r="G31" s="106">
        <f t="shared" si="1"/>
        <v>-6</v>
      </c>
      <c r="H31" s="106">
        <f t="shared" si="2"/>
        <v>-11</v>
      </c>
      <c r="I31" s="106"/>
      <c r="J31" s="157" t="s">
        <v>233</v>
      </c>
      <c r="K31" s="157" t="s">
        <v>139</v>
      </c>
      <c r="L31" s="157" t="s">
        <v>234</v>
      </c>
      <c r="M31" s="112"/>
      <c r="N31" s="112"/>
      <c r="O31" s="112"/>
      <c r="P31" s="112"/>
    </row>
    <row r="32" spans="1:16" s="167" customFormat="1" ht="15" hidden="1">
      <c r="A32" s="105" t="e">
        <f>'1-συμβολαια'!#REF!</f>
        <v>#REF!</v>
      </c>
      <c r="B32" s="110" t="e">
        <f>'1-συμβολαια'!#REF!</f>
        <v>#REF!</v>
      </c>
      <c r="C32" s="114" t="e">
        <f>'1-συμβολαια'!#REF!</f>
        <v>#REF!</v>
      </c>
      <c r="D32" s="113"/>
      <c r="E32" s="113"/>
      <c r="F32" s="106">
        <f t="shared" si="0"/>
        <v>-5</v>
      </c>
      <c r="G32" s="106">
        <f t="shared" si="1"/>
        <v>-6</v>
      </c>
      <c r="H32" s="106">
        <f t="shared" si="2"/>
        <v>-11</v>
      </c>
      <c r="I32" s="106"/>
      <c r="J32" s="157" t="s">
        <v>233</v>
      </c>
      <c r="K32" s="157" t="s">
        <v>139</v>
      </c>
      <c r="L32" s="157" t="s">
        <v>234</v>
      </c>
      <c r="M32" s="112"/>
      <c r="N32" s="112"/>
      <c r="O32" s="112"/>
      <c r="P32" s="112"/>
    </row>
    <row r="33" spans="1:16" s="167" customFormat="1" ht="15" hidden="1">
      <c r="A33" s="105" t="e">
        <f>'1-συμβολαια'!#REF!</f>
        <v>#REF!</v>
      </c>
      <c r="B33" s="110" t="e">
        <f>'1-συμβολαια'!#REF!</f>
        <v>#REF!</v>
      </c>
      <c r="C33" s="114" t="e">
        <f>'1-συμβολαια'!#REF!</f>
        <v>#REF!</v>
      </c>
      <c r="D33" s="113"/>
      <c r="E33" s="113"/>
      <c r="F33" s="106">
        <f t="shared" si="0"/>
        <v>-5</v>
      </c>
      <c r="G33" s="106">
        <f t="shared" si="1"/>
        <v>-6</v>
      </c>
      <c r="H33" s="106">
        <f t="shared" si="2"/>
        <v>-11</v>
      </c>
      <c r="I33" s="106"/>
      <c r="J33" s="157" t="s">
        <v>233</v>
      </c>
      <c r="K33" s="157" t="s">
        <v>139</v>
      </c>
      <c r="L33" s="157" t="s">
        <v>234</v>
      </c>
      <c r="M33" s="112"/>
      <c r="N33" s="112"/>
      <c r="O33" s="112"/>
      <c r="P33" s="112"/>
    </row>
    <row r="34" spans="1:16" s="167" customFormat="1" ht="15" hidden="1">
      <c r="A34" s="105" t="e">
        <f>'1-συμβολαια'!#REF!</f>
        <v>#REF!</v>
      </c>
      <c r="B34" s="110" t="e">
        <f>'1-συμβολαια'!#REF!</f>
        <v>#REF!</v>
      </c>
      <c r="C34" s="114" t="e">
        <f>'1-συμβολαια'!#REF!</f>
        <v>#REF!</v>
      </c>
      <c r="D34" s="113"/>
      <c r="E34" s="113"/>
      <c r="F34" s="106">
        <f t="shared" si="0"/>
        <v>-5</v>
      </c>
      <c r="G34" s="106">
        <f t="shared" si="1"/>
        <v>-6</v>
      </c>
      <c r="H34" s="106">
        <f t="shared" si="2"/>
        <v>-11</v>
      </c>
      <c r="I34" s="106"/>
      <c r="J34" s="157" t="s">
        <v>233</v>
      </c>
      <c r="K34" s="157" t="s">
        <v>139</v>
      </c>
      <c r="L34" s="157" t="s">
        <v>234</v>
      </c>
      <c r="M34" s="112"/>
      <c r="N34" s="112"/>
      <c r="O34" s="112"/>
      <c r="P34" s="112"/>
    </row>
    <row r="35" spans="1:16" s="167" customFormat="1" ht="15" hidden="1">
      <c r="A35" s="105" t="e">
        <f>'1-συμβολαια'!#REF!</f>
        <v>#REF!</v>
      </c>
      <c r="B35" s="110" t="e">
        <f>'1-συμβολαια'!#REF!</f>
        <v>#REF!</v>
      </c>
      <c r="C35" s="114" t="e">
        <f>'1-συμβολαια'!#REF!</f>
        <v>#REF!</v>
      </c>
      <c r="D35" s="113"/>
      <c r="E35" s="113"/>
      <c r="F35" s="106">
        <f t="shared" si="0"/>
        <v>-5</v>
      </c>
      <c r="G35" s="106">
        <f t="shared" si="1"/>
        <v>-6</v>
      </c>
      <c r="H35" s="106">
        <f t="shared" si="2"/>
        <v>-11</v>
      </c>
      <c r="I35" s="106"/>
      <c r="J35" s="157" t="s">
        <v>233</v>
      </c>
      <c r="K35" s="157" t="s">
        <v>139</v>
      </c>
      <c r="L35" s="157" t="s">
        <v>234</v>
      </c>
      <c r="M35" s="112"/>
      <c r="N35" s="112"/>
      <c r="O35" s="112"/>
      <c r="P35" s="112"/>
    </row>
    <row r="36" spans="1:16" s="167" customFormat="1" ht="15" hidden="1">
      <c r="A36" s="105" t="e">
        <f>'1-συμβολαια'!#REF!</f>
        <v>#REF!</v>
      </c>
      <c r="B36" s="110" t="e">
        <f>'1-συμβολαια'!#REF!</f>
        <v>#REF!</v>
      </c>
      <c r="C36" s="114" t="e">
        <f>'1-συμβολαια'!#REF!</f>
        <v>#REF!</v>
      </c>
      <c r="D36" s="113"/>
      <c r="E36" s="113"/>
      <c r="F36" s="106">
        <f t="shared" si="0"/>
        <v>-5</v>
      </c>
      <c r="G36" s="106">
        <f t="shared" si="1"/>
        <v>-6</v>
      </c>
      <c r="H36" s="106">
        <f t="shared" si="2"/>
        <v>-11</v>
      </c>
      <c r="I36" s="106"/>
      <c r="J36" s="157" t="s">
        <v>233</v>
      </c>
      <c r="K36" s="157" t="s">
        <v>139</v>
      </c>
      <c r="L36" s="157" t="s">
        <v>234</v>
      </c>
      <c r="M36" s="112"/>
      <c r="N36" s="112"/>
      <c r="O36" s="112"/>
      <c r="P36" s="112"/>
    </row>
    <row r="37" spans="1:16" s="167" customFormat="1" ht="15" hidden="1">
      <c r="A37" s="105" t="e">
        <f>'1-συμβολαια'!#REF!</f>
        <v>#REF!</v>
      </c>
      <c r="B37" s="110" t="e">
        <f>'1-συμβολαια'!#REF!</f>
        <v>#REF!</v>
      </c>
      <c r="C37" s="114" t="e">
        <f>'1-συμβολαια'!#REF!</f>
        <v>#REF!</v>
      </c>
      <c r="D37" s="113"/>
      <c r="E37" s="113"/>
      <c r="F37" s="106">
        <f t="shared" si="0"/>
        <v>-5</v>
      </c>
      <c r="G37" s="106">
        <f t="shared" si="1"/>
        <v>-6</v>
      </c>
      <c r="H37" s="106">
        <f t="shared" si="2"/>
        <v>-11</v>
      </c>
      <c r="I37" s="106"/>
      <c r="J37" s="157" t="s">
        <v>233</v>
      </c>
      <c r="K37" s="157" t="s">
        <v>139</v>
      </c>
      <c r="L37" s="157" t="s">
        <v>234</v>
      </c>
      <c r="M37" s="112"/>
      <c r="N37" s="112"/>
      <c r="O37" s="112"/>
      <c r="P37" s="112"/>
    </row>
    <row r="38" spans="1:16" s="167" customFormat="1" ht="15" hidden="1">
      <c r="A38" s="105" t="e">
        <f>'1-συμβολαια'!#REF!</f>
        <v>#REF!</v>
      </c>
      <c r="B38" s="110" t="e">
        <f>'1-συμβολαια'!#REF!</f>
        <v>#REF!</v>
      </c>
      <c r="C38" s="114" t="e">
        <f>'1-συμβολαια'!#REF!</f>
        <v>#REF!</v>
      </c>
      <c r="D38" s="113"/>
      <c r="E38" s="113"/>
      <c r="F38" s="106">
        <f t="shared" si="0"/>
        <v>-5</v>
      </c>
      <c r="G38" s="106">
        <f t="shared" si="1"/>
        <v>-6</v>
      </c>
      <c r="H38" s="106">
        <f t="shared" si="2"/>
        <v>-11</v>
      </c>
      <c r="I38" s="106"/>
      <c r="J38" s="157" t="s">
        <v>233</v>
      </c>
      <c r="K38" s="157" t="s">
        <v>139</v>
      </c>
      <c r="L38" s="157" t="s">
        <v>234</v>
      </c>
      <c r="M38" s="112"/>
      <c r="N38" s="112"/>
      <c r="O38" s="112"/>
      <c r="P38" s="112"/>
    </row>
    <row r="39" spans="1:16" s="167" customFormat="1" ht="15" hidden="1">
      <c r="A39" s="105" t="e">
        <f>'1-συμβολαια'!#REF!</f>
        <v>#REF!</v>
      </c>
      <c r="B39" s="110" t="e">
        <f>'1-συμβολαια'!#REF!</f>
        <v>#REF!</v>
      </c>
      <c r="C39" s="114" t="e">
        <f>'1-συμβολαια'!#REF!</f>
        <v>#REF!</v>
      </c>
      <c r="D39" s="113"/>
      <c r="E39" s="113"/>
      <c r="F39" s="106">
        <f t="shared" si="0"/>
        <v>-5</v>
      </c>
      <c r="G39" s="106">
        <f t="shared" si="1"/>
        <v>-6</v>
      </c>
      <c r="H39" s="106">
        <f t="shared" si="2"/>
        <v>-11</v>
      </c>
      <c r="I39" s="106"/>
      <c r="J39" s="157" t="s">
        <v>233</v>
      </c>
      <c r="K39" s="157" t="s">
        <v>139</v>
      </c>
      <c r="L39" s="157" t="s">
        <v>234</v>
      </c>
      <c r="M39" s="112"/>
      <c r="N39" s="112"/>
      <c r="O39" s="112"/>
      <c r="P39" s="112"/>
    </row>
    <row r="40" spans="1:16" s="167" customFormat="1" ht="15" hidden="1">
      <c r="A40" s="105" t="e">
        <f>'1-συμβολαια'!#REF!</f>
        <v>#REF!</v>
      </c>
      <c r="B40" s="110" t="e">
        <f>'1-συμβολαια'!#REF!</f>
        <v>#REF!</v>
      </c>
      <c r="C40" s="114" t="e">
        <f>'1-συμβολαια'!#REF!</f>
        <v>#REF!</v>
      </c>
      <c r="D40" s="113"/>
      <c r="E40" s="113"/>
      <c r="F40" s="106">
        <f t="shared" si="0"/>
        <v>-5</v>
      </c>
      <c r="G40" s="106">
        <f t="shared" si="1"/>
        <v>-6</v>
      </c>
      <c r="H40" s="106">
        <f t="shared" si="2"/>
        <v>-11</v>
      </c>
      <c r="I40" s="106"/>
      <c r="J40" s="157" t="s">
        <v>233</v>
      </c>
      <c r="K40" s="157" t="s">
        <v>139</v>
      </c>
      <c r="L40" s="157" t="s">
        <v>234</v>
      </c>
      <c r="M40" s="112"/>
      <c r="N40" s="112"/>
      <c r="O40" s="112"/>
      <c r="P40" s="112"/>
    </row>
    <row r="41" spans="1:16" s="167" customFormat="1" ht="15" hidden="1">
      <c r="A41" s="105" t="e">
        <f>'1-συμβολαια'!#REF!</f>
        <v>#REF!</v>
      </c>
      <c r="B41" s="110" t="e">
        <f>'1-συμβολαια'!#REF!</f>
        <v>#REF!</v>
      </c>
      <c r="C41" s="114" t="e">
        <f>'1-συμβολαια'!#REF!</f>
        <v>#REF!</v>
      </c>
      <c r="D41" s="113"/>
      <c r="E41" s="113"/>
      <c r="F41" s="106">
        <f t="shared" si="0"/>
        <v>-5</v>
      </c>
      <c r="G41" s="106">
        <f t="shared" si="1"/>
        <v>-6</v>
      </c>
      <c r="H41" s="106">
        <f t="shared" si="2"/>
        <v>-11</v>
      </c>
      <c r="I41" s="106"/>
      <c r="J41" s="157" t="s">
        <v>233</v>
      </c>
      <c r="K41" s="157" t="s">
        <v>139</v>
      </c>
      <c r="L41" s="157" t="s">
        <v>234</v>
      </c>
      <c r="M41" s="112"/>
      <c r="N41" s="112"/>
      <c r="O41" s="112"/>
      <c r="P41" s="112"/>
    </row>
    <row r="42" spans="1:16" s="167" customFormat="1" ht="15" hidden="1">
      <c r="A42" s="105" t="e">
        <f>'1-συμβολαια'!#REF!</f>
        <v>#REF!</v>
      </c>
      <c r="B42" s="110" t="e">
        <f>'1-συμβολαια'!#REF!</f>
        <v>#REF!</v>
      </c>
      <c r="C42" s="114" t="e">
        <f>'1-συμβολαια'!#REF!</f>
        <v>#REF!</v>
      </c>
      <c r="D42" s="113"/>
      <c r="E42" s="113"/>
      <c r="F42" s="106">
        <f t="shared" si="0"/>
        <v>-5</v>
      </c>
      <c r="G42" s="106">
        <f t="shared" si="1"/>
        <v>-6</v>
      </c>
      <c r="H42" s="106">
        <f t="shared" si="2"/>
        <v>-11</v>
      </c>
      <c r="I42" s="106"/>
      <c r="J42" s="157" t="s">
        <v>233</v>
      </c>
      <c r="K42" s="157" t="s">
        <v>139</v>
      </c>
      <c r="L42" s="157" t="s">
        <v>234</v>
      </c>
      <c r="M42" s="112"/>
      <c r="N42" s="112"/>
      <c r="O42" s="112"/>
      <c r="P42" s="112"/>
    </row>
    <row r="43" spans="1:16" s="167" customFormat="1" ht="15" hidden="1">
      <c r="A43" s="105" t="e">
        <f>'1-συμβολαια'!#REF!</f>
        <v>#REF!</v>
      </c>
      <c r="B43" s="110" t="e">
        <f>'1-συμβολαια'!#REF!</f>
        <v>#REF!</v>
      </c>
      <c r="C43" s="114" t="e">
        <f>'1-συμβολαια'!#REF!</f>
        <v>#REF!</v>
      </c>
      <c r="D43" s="113"/>
      <c r="E43" s="113"/>
      <c r="F43" s="106">
        <f t="shared" si="0"/>
        <v>-5</v>
      </c>
      <c r="G43" s="106">
        <f t="shared" si="1"/>
        <v>-6</v>
      </c>
      <c r="H43" s="106">
        <f t="shared" si="2"/>
        <v>-11</v>
      </c>
      <c r="I43" s="106"/>
      <c r="J43" s="157" t="s">
        <v>233</v>
      </c>
      <c r="K43" s="157" t="s">
        <v>139</v>
      </c>
      <c r="L43" s="157" t="s">
        <v>234</v>
      </c>
      <c r="M43" s="112"/>
      <c r="N43" s="112"/>
      <c r="O43" s="112"/>
      <c r="P43" s="112"/>
    </row>
    <row r="44" spans="1:16" s="167" customFormat="1" ht="15" hidden="1">
      <c r="A44" s="105" t="e">
        <f>'1-συμβολαια'!#REF!</f>
        <v>#REF!</v>
      </c>
      <c r="B44" s="110" t="e">
        <f>'1-συμβολαια'!#REF!</f>
        <v>#REF!</v>
      </c>
      <c r="C44" s="114" t="e">
        <f>'1-συμβολαια'!#REF!</f>
        <v>#REF!</v>
      </c>
      <c r="D44" s="113"/>
      <c r="E44" s="113"/>
      <c r="F44" s="106">
        <f t="shared" si="0"/>
        <v>-5</v>
      </c>
      <c r="G44" s="106">
        <f t="shared" si="1"/>
        <v>-6</v>
      </c>
      <c r="H44" s="106">
        <f t="shared" si="2"/>
        <v>-11</v>
      </c>
      <c r="I44" s="106"/>
      <c r="J44" s="157" t="s">
        <v>233</v>
      </c>
      <c r="K44" s="157" t="s">
        <v>139</v>
      </c>
      <c r="L44" s="157" t="s">
        <v>234</v>
      </c>
      <c r="M44" s="112"/>
      <c r="N44" s="112"/>
      <c r="O44" s="112"/>
      <c r="P44" s="112"/>
    </row>
    <row r="45" spans="1:16" s="167" customFormat="1" ht="15" hidden="1">
      <c r="A45" s="105" t="e">
        <f>'1-συμβολαια'!#REF!</f>
        <v>#REF!</v>
      </c>
      <c r="B45" s="110" t="e">
        <f>'1-συμβολαια'!#REF!</f>
        <v>#REF!</v>
      </c>
      <c r="C45" s="114" t="e">
        <f>'1-συμβολαια'!#REF!</f>
        <v>#REF!</v>
      </c>
      <c r="D45" s="113"/>
      <c r="E45" s="113"/>
      <c r="F45" s="106">
        <f t="shared" si="0"/>
        <v>-5</v>
      </c>
      <c r="G45" s="106">
        <f t="shared" si="1"/>
        <v>-6</v>
      </c>
      <c r="H45" s="106">
        <f t="shared" si="2"/>
        <v>-11</v>
      </c>
      <c r="I45" s="106"/>
      <c r="J45" s="157" t="s">
        <v>233</v>
      </c>
      <c r="K45" s="157" t="s">
        <v>139</v>
      </c>
      <c r="L45" s="157" t="s">
        <v>234</v>
      </c>
      <c r="M45" s="112"/>
      <c r="N45" s="112"/>
      <c r="O45" s="112"/>
      <c r="P45" s="112"/>
    </row>
    <row r="46" spans="1:16" s="167" customFormat="1" ht="15" hidden="1">
      <c r="A46" s="105" t="e">
        <f>'1-συμβολαια'!#REF!</f>
        <v>#REF!</v>
      </c>
      <c r="B46" s="110" t="e">
        <f>'1-συμβολαια'!#REF!</f>
        <v>#REF!</v>
      </c>
      <c r="C46" s="114" t="e">
        <f>'1-συμβολαια'!#REF!</f>
        <v>#REF!</v>
      </c>
      <c r="D46" s="113"/>
      <c r="E46" s="113"/>
      <c r="F46" s="106">
        <f t="shared" ref="F46:F109" si="3">(D46-1)*5</f>
        <v>-5</v>
      </c>
      <c r="G46" s="106">
        <f t="shared" ref="G46:G109" si="4">(D46-1)*6</f>
        <v>-6</v>
      </c>
      <c r="H46" s="106">
        <f t="shared" ref="H46:H109" si="5">F46+G46</f>
        <v>-11</v>
      </c>
      <c r="I46" s="106"/>
      <c r="J46" s="157" t="s">
        <v>233</v>
      </c>
      <c r="K46" s="157" t="s">
        <v>139</v>
      </c>
      <c r="L46" s="157" t="s">
        <v>234</v>
      </c>
      <c r="M46" s="112"/>
      <c r="N46" s="112"/>
      <c r="O46" s="112"/>
      <c r="P46" s="112"/>
    </row>
    <row r="47" spans="1:16" s="167" customFormat="1" ht="15" hidden="1">
      <c r="A47" s="105" t="e">
        <f>'1-συμβολαια'!#REF!</f>
        <v>#REF!</v>
      </c>
      <c r="B47" s="110" t="e">
        <f>'1-συμβολαια'!#REF!</f>
        <v>#REF!</v>
      </c>
      <c r="C47" s="114" t="e">
        <f>'1-συμβολαια'!#REF!</f>
        <v>#REF!</v>
      </c>
      <c r="D47" s="113"/>
      <c r="E47" s="113"/>
      <c r="F47" s="106">
        <f t="shared" si="3"/>
        <v>-5</v>
      </c>
      <c r="G47" s="106">
        <f t="shared" si="4"/>
        <v>-6</v>
      </c>
      <c r="H47" s="106">
        <f t="shared" si="5"/>
        <v>-11</v>
      </c>
      <c r="I47" s="106"/>
      <c r="J47" s="157" t="s">
        <v>233</v>
      </c>
      <c r="K47" s="157" t="s">
        <v>139</v>
      </c>
      <c r="L47" s="157" t="s">
        <v>234</v>
      </c>
      <c r="M47" s="112"/>
      <c r="N47" s="112"/>
      <c r="O47" s="112"/>
      <c r="P47" s="112"/>
    </row>
    <row r="48" spans="1:16" s="167" customFormat="1" ht="15" hidden="1">
      <c r="A48" s="105" t="e">
        <f>'1-συμβολαια'!#REF!</f>
        <v>#REF!</v>
      </c>
      <c r="B48" s="110" t="e">
        <f>'1-συμβολαια'!#REF!</f>
        <v>#REF!</v>
      </c>
      <c r="C48" s="114" t="e">
        <f>'1-συμβολαια'!#REF!</f>
        <v>#REF!</v>
      </c>
      <c r="D48" s="113"/>
      <c r="E48" s="113"/>
      <c r="F48" s="106">
        <f t="shared" si="3"/>
        <v>-5</v>
      </c>
      <c r="G48" s="106">
        <f t="shared" si="4"/>
        <v>-6</v>
      </c>
      <c r="H48" s="106">
        <f t="shared" si="5"/>
        <v>-11</v>
      </c>
      <c r="I48" s="106"/>
      <c r="J48" s="157" t="s">
        <v>233</v>
      </c>
      <c r="K48" s="157" t="s">
        <v>139</v>
      </c>
      <c r="L48" s="157" t="s">
        <v>234</v>
      </c>
      <c r="M48" s="112"/>
      <c r="N48" s="112"/>
      <c r="O48" s="112"/>
      <c r="P48" s="112"/>
    </row>
    <row r="49" spans="1:16" s="167" customFormat="1" ht="15" hidden="1">
      <c r="A49" s="105" t="e">
        <f>'1-συμβολαια'!#REF!</f>
        <v>#REF!</v>
      </c>
      <c r="B49" s="110" t="e">
        <f>'1-συμβολαια'!#REF!</f>
        <v>#REF!</v>
      </c>
      <c r="C49" s="114" t="e">
        <f>'1-συμβολαια'!#REF!</f>
        <v>#REF!</v>
      </c>
      <c r="D49" s="113"/>
      <c r="E49" s="113"/>
      <c r="F49" s="106">
        <f t="shared" si="3"/>
        <v>-5</v>
      </c>
      <c r="G49" s="106">
        <f t="shared" si="4"/>
        <v>-6</v>
      </c>
      <c r="H49" s="106">
        <f t="shared" si="5"/>
        <v>-11</v>
      </c>
      <c r="I49" s="106"/>
      <c r="J49" s="157" t="s">
        <v>233</v>
      </c>
      <c r="K49" s="157" t="s">
        <v>139</v>
      </c>
      <c r="L49" s="157" t="s">
        <v>234</v>
      </c>
      <c r="M49" s="112"/>
      <c r="N49" s="112"/>
      <c r="O49" s="112"/>
      <c r="P49" s="112"/>
    </row>
    <row r="50" spans="1:16" s="167" customFormat="1" ht="15" hidden="1">
      <c r="A50" s="105" t="e">
        <f>'1-συμβολαια'!#REF!</f>
        <v>#REF!</v>
      </c>
      <c r="B50" s="110" t="e">
        <f>'1-συμβολαια'!#REF!</f>
        <v>#REF!</v>
      </c>
      <c r="C50" s="114" t="e">
        <f>'1-συμβολαια'!#REF!</f>
        <v>#REF!</v>
      </c>
      <c r="D50" s="113"/>
      <c r="E50" s="113"/>
      <c r="F50" s="106">
        <f t="shared" si="3"/>
        <v>-5</v>
      </c>
      <c r="G50" s="106">
        <f t="shared" si="4"/>
        <v>-6</v>
      </c>
      <c r="H50" s="106">
        <f t="shared" si="5"/>
        <v>-11</v>
      </c>
      <c r="I50" s="106"/>
      <c r="J50" s="157" t="s">
        <v>233</v>
      </c>
      <c r="K50" s="157" t="s">
        <v>139</v>
      </c>
      <c r="L50" s="157" t="s">
        <v>234</v>
      </c>
      <c r="M50" s="112"/>
      <c r="N50" s="112"/>
      <c r="O50" s="112"/>
      <c r="P50" s="112"/>
    </row>
    <row r="51" spans="1:16" s="167" customFormat="1" ht="15" hidden="1">
      <c r="A51" s="105" t="e">
        <f>'1-συμβολαια'!#REF!</f>
        <v>#REF!</v>
      </c>
      <c r="B51" s="110" t="e">
        <f>'1-συμβολαια'!#REF!</f>
        <v>#REF!</v>
      </c>
      <c r="C51" s="114" t="e">
        <f>'1-συμβολαια'!#REF!</f>
        <v>#REF!</v>
      </c>
      <c r="D51" s="113"/>
      <c r="E51" s="113"/>
      <c r="F51" s="106">
        <f t="shared" si="3"/>
        <v>-5</v>
      </c>
      <c r="G51" s="106">
        <f t="shared" si="4"/>
        <v>-6</v>
      </c>
      <c r="H51" s="106">
        <f t="shared" si="5"/>
        <v>-11</v>
      </c>
      <c r="I51" s="106"/>
      <c r="J51" s="157" t="s">
        <v>233</v>
      </c>
      <c r="K51" s="157" t="s">
        <v>139</v>
      </c>
      <c r="L51" s="157" t="s">
        <v>234</v>
      </c>
      <c r="M51" s="112"/>
      <c r="N51" s="112"/>
      <c r="O51" s="112"/>
      <c r="P51" s="112"/>
    </row>
    <row r="52" spans="1:16" s="167" customFormat="1" ht="15" hidden="1">
      <c r="A52" s="105" t="e">
        <f>'1-συμβολαια'!#REF!</f>
        <v>#REF!</v>
      </c>
      <c r="B52" s="110" t="e">
        <f>'1-συμβολαια'!#REF!</f>
        <v>#REF!</v>
      </c>
      <c r="C52" s="114" t="e">
        <f>'1-συμβολαια'!#REF!</f>
        <v>#REF!</v>
      </c>
      <c r="D52" s="113"/>
      <c r="E52" s="113"/>
      <c r="F52" s="106">
        <f t="shared" si="3"/>
        <v>-5</v>
      </c>
      <c r="G52" s="106">
        <f t="shared" si="4"/>
        <v>-6</v>
      </c>
      <c r="H52" s="106">
        <f t="shared" si="5"/>
        <v>-11</v>
      </c>
      <c r="I52" s="106"/>
      <c r="J52" s="157" t="s">
        <v>233</v>
      </c>
      <c r="K52" s="157" t="s">
        <v>139</v>
      </c>
      <c r="L52" s="157" t="s">
        <v>234</v>
      </c>
      <c r="M52" s="112"/>
      <c r="N52" s="112"/>
      <c r="O52" s="112"/>
      <c r="P52" s="112"/>
    </row>
    <row r="53" spans="1:16" s="167" customFormat="1" ht="15" hidden="1">
      <c r="A53" s="105" t="e">
        <f>'1-συμβολαια'!#REF!</f>
        <v>#REF!</v>
      </c>
      <c r="B53" s="110" t="e">
        <f>'1-συμβολαια'!#REF!</f>
        <v>#REF!</v>
      </c>
      <c r="C53" s="114" t="e">
        <f>'1-συμβολαια'!#REF!</f>
        <v>#REF!</v>
      </c>
      <c r="D53" s="113"/>
      <c r="E53" s="113"/>
      <c r="F53" s="106">
        <f t="shared" si="3"/>
        <v>-5</v>
      </c>
      <c r="G53" s="106">
        <f t="shared" si="4"/>
        <v>-6</v>
      </c>
      <c r="H53" s="106">
        <f t="shared" si="5"/>
        <v>-11</v>
      </c>
      <c r="I53" s="106"/>
      <c r="J53" s="157" t="s">
        <v>233</v>
      </c>
      <c r="K53" s="157" t="s">
        <v>139</v>
      </c>
      <c r="L53" s="157" t="s">
        <v>234</v>
      </c>
      <c r="M53" s="112"/>
      <c r="N53" s="112"/>
      <c r="O53" s="112"/>
      <c r="P53" s="112"/>
    </row>
    <row r="54" spans="1:16" s="167" customFormat="1" ht="15" hidden="1">
      <c r="A54" s="105" t="e">
        <f>'1-συμβολαια'!#REF!</f>
        <v>#REF!</v>
      </c>
      <c r="B54" s="110" t="e">
        <f>'1-συμβολαια'!#REF!</f>
        <v>#REF!</v>
      </c>
      <c r="C54" s="114" t="e">
        <f>'1-συμβολαια'!#REF!</f>
        <v>#REF!</v>
      </c>
      <c r="D54" s="113"/>
      <c r="E54" s="113"/>
      <c r="F54" s="106">
        <f t="shared" si="3"/>
        <v>-5</v>
      </c>
      <c r="G54" s="106">
        <f t="shared" si="4"/>
        <v>-6</v>
      </c>
      <c r="H54" s="106">
        <f t="shared" si="5"/>
        <v>-11</v>
      </c>
      <c r="I54" s="106"/>
      <c r="J54" s="157" t="s">
        <v>233</v>
      </c>
      <c r="K54" s="157" t="s">
        <v>139</v>
      </c>
      <c r="L54" s="157" t="s">
        <v>234</v>
      </c>
      <c r="M54" s="112"/>
      <c r="N54" s="112"/>
      <c r="O54" s="112"/>
      <c r="P54" s="112"/>
    </row>
    <row r="55" spans="1:16" s="167" customFormat="1" ht="15" hidden="1">
      <c r="A55" s="105" t="e">
        <f>'1-συμβολαια'!#REF!</f>
        <v>#REF!</v>
      </c>
      <c r="B55" s="110" t="e">
        <f>'1-συμβολαια'!#REF!</f>
        <v>#REF!</v>
      </c>
      <c r="C55" s="114" t="e">
        <f>'1-συμβολαια'!#REF!</f>
        <v>#REF!</v>
      </c>
      <c r="D55" s="113"/>
      <c r="E55" s="113"/>
      <c r="F55" s="106">
        <f t="shared" si="3"/>
        <v>-5</v>
      </c>
      <c r="G55" s="106">
        <f t="shared" si="4"/>
        <v>-6</v>
      </c>
      <c r="H55" s="106">
        <f t="shared" si="5"/>
        <v>-11</v>
      </c>
      <c r="I55" s="106"/>
      <c r="J55" s="157" t="s">
        <v>233</v>
      </c>
      <c r="K55" s="157" t="s">
        <v>139</v>
      </c>
      <c r="L55" s="157" t="s">
        <v>234</v>
      </c>
      <c r="M55" s="112"/>
      <c r="N55" s="112"/>
      <c r="O55" s="112"/>
      <c r="P55" s="112"/>
    </row>
    <row r="56" spans="1:16" s="167" customFormat="1" ht="15" hidden="1">
      <c r="A56" s="105" t="e">
        <f>'1-συμβολαια'!#REF!</f>
        <v>#REF!</v>
      </c>
      <c r="B56" s="110" t="e">
        <f>'1-συμβολαια'!#REF!</f>
        <v>#REF!</v>
      </c>
      <c r="C56" s="114" t="e">
        <f>'1-συμβολαια'!#REF!</f>
        <v>#REF!</v>
      </c>
      <c r="D56" s="113"/>
      <c r="E56" s="113"/>
      <c r="F56" s="106">
        <f t="shared" si="3"/>
        <v>-5</v>
      </c>
      <c r="G56" s="106">
        <f t="shared" si="4"/>
        <v>-6</v>
      </c>
      <c r="H56" s="106">
        <f t="shared" si="5"/>
        <v>-11</v>
      </c>
      <c r="I56" s="106"/>
      <c r="J56" s="157" t="s">
        <v>233</v>
      </c>
      <c r="K56" s="157" t="s">
        <v>139</v>
      </c>
      <c r="L56" s="157" t="s">
        <v>234</v>
      </c>
      <c r="M56" s="112"/>
      <c r="N56" s="112"/>
      <c r="O56" s="112"/>
      <c r="P56" s="112"/>
    </row>
    <row r="57" spans="1:16" s="167" customFormat="1" ht="15" hidden="1">
      <c r="A57" s="105" t="e">
        <f>'1-συμβολαια'!#REF!</f>
        <v>#REF!</v>
      </c>
      <c r="B57" s="110" t="e">
        <f>'1-συμβολαια'!#REF!</f>
        <v>#REF!</v>
      </c>
      <c r="C57" s="114" t="e">
        <f>'1-συμβολαια'!#REF!</f>
        <v>#REF!</v>
      </c>
      <c r="D57" s="113"/>
      <c r="E57" s="113"/>
      <c r="F57" s="106">
        <f t="shared" si="3"/>
        <v>-5</v>
      </c>
      <c r="G57" s="106">
        <f t="shared" si="4"/>
        <v>-6</v>
      </c>
      <c r="H57" s="106">
        <f t="shared" si="5"/>
        <v>-11</v>
      </c>
      <c r="I57" s="106"/>
      <c r="J57" s="157" t="s">
        <v>233</v>
      </c>
      <c r="K57" s="157" t="s">
        <v>139</v>
      </c>
      <c r="L57" s="157" t="s">
        <v>234</v>
      </c>
      <c r="M57" s="112"/>
      <c r="N57" s="112"/>
      <c r="O57" s="112"/>
      <c r="P57" s="112"/>
    </row>
    <row r="58" spans="1:16" s="167" customFormat="1" ht="15" hidden="1">
      <c r="A58" s="105" t="e">
        <f>'1-συμβολαια'!#REF!</f>
        <v>#REF!</v>
      </c>
      <c r="B58" s="110" t="e">
        <f>'1-συμβολαια'!#REF!</f>
        <v>#REF!</v>
      </c>
      <c r="C58" s="114" t="e">
        <f>'1-συμβολαια'!#REF!</f>
        <v>#REF!</v>
      </c>
      <c r="D58" s="113"/>
      <c r="E58" s="113"/>
      <c r="F58" s="106">
        <f t="shared" si="3"/>
        <v>-5</v>
      </c>
      <c r="G58" s="106">
        <f t="shared" si="4"/>
        <v>-6</v>
      </c>
      <c r="H58" s="106">
        <f t="shared" si="5"/>
        <v>-11</v>
      </c>
      <c r="I58" s="106"/>
      <c r="J58" s="157" t="s">
        <v>233</v>
      </c>
      <c r="K58" s="157" t="s">
        <v>139</v>
      </c>
      <c r="L58" s="157" t="s">
        <v>234</v>
      </c>
      <c r="M58" s="112"/>
      <c r="N58" s="112"/>
      <c r="O58" s="112"/>
      <c r="P58" s="112"/>
    </row>
    <row r="59" spans="1:16" s="167" customFormat="1" ht="15" hidden="1">
      <c r="A59" s="105" t="e">
        <f>'1-συμβολαια'!#REF!</f>
        <v>#REF!</v>
      </c>
      <c r="B59" s="110" t="e">
        <f>'1-συμβολαια'!#REF!</f>
        <v>#REF!</v>
      </c>
      <c r="C59" s="114" t="e">
        <f>'1-συμβολαια'!#REF!</f>
        <v>#REF!</v>
      </c>
      <c r="D59" s="113"/>
      <c r="E59" s="113"/>
      <c r="F59" s="106">
        <f t="shared" si="3"/>
        <v>-5</v>
      </c>
      <c r="G59" s="106">
        <f t="shared" si="4"/>
        <v>-6</v>
      </c>
      <c r="H59" s="106">
        <f t="shared" si="5"/>
        <v>-11</v>
      </c>
      <c r="I59" s="106"/>
      <c r="J59" s="157" t="s">
        <v>233</v>
      </c>
      <c r="K59" s="157" t="s">
        <v>139</v>
      </c>
      <c r="L59" s="157" t="s">
        <v>234</v>
      </c>
      <c r="M59" s="112"/>
      <c r="N59" s="112"/>
      <c r="O59" s="112"/>
      <c r="P59" s="112"/>
    </row>
    <row r="60" spans="1:16" s="167" customFormat="1" ht="15" hidden="1">
      <c r="A60" s="105" t="e">
        <f>'1-συμβολαια'!#REF!</f>
        <v>#REF!</v>
      </c>
      <c r="B60" s="110" t="e">
        <f>'1-συμβολαια'!#REF!</f>
        <v>#REF!</v>
      </c>
      <c r="C60" s="114" t="e">
        <f>'1-συμβολαια'!#REF!</f>
        <v>#REF!</v>
      </c>
      <c r="D60" s="113"/>
      <c r="E60" s="113"/>
      <c r="F60" s="106">
        <f t="shared" si="3"/>
        <v>-5</v>
      </c>
      <c r="G60" s="106">
        <f t="shared" si="4"/>
        <v>-6</v>
      </c>
      <c r="H60" s="106">
        <f t="shared" si="5"/>
        <v>-11</v>
      </c>
      <c r="I60" s="106"/>
      <c r="J60" s="157" t="s">
        <v>233</v>
      </c>
      <c r="K60" s="157" t="s">
        <v>139</v>
      </c>
      <c r="L60" s="157" t="s">
        <v>234</v>
      </c>
      <c r="M60" s="112"/>
      <c r="N60" s="112"/>
      <c r="O60" s="112"/>
      <c r="P60" s="112"/>
    </row>
    <row r="61" spans="1:16" s="167" customFormat="1" ht="15" hidden="1">
      <c r="A61" s="105" t="e">
        <f>'1-συμβολαια'!#REF!</f>
        <v>#REF!</v>
      </c>
      <c r="B61" s="110" t="e">
        <f>'1-συμβολαια'!#REF!</f>
        <v>#REF!</v>
      </c>
      <c r="C61" s="114" t="e">
        <f>'1-συμβολαια'!#REF!</f>
        <v>#REF!</v>
      </c>
      <c r="D61" s="113"/>
      <c r="E61" s="113"/>
      <c r="F61" s="106">
        <f t="shared" si="3"/>
        <v>-5</v>
      </c>
      <c r="G61" s="106">
        <f t="shared" si="4"/>
        <v>-6</v>
      </c>
      <c r="H61" s="106">
        <f t="shared" si="5"/>
        <v>-11</v>
      </c>
      <c r="I61" s="106"/>
      <c r="J61" s="157" t="s">
        <v>233</v>
      </c>
      <c r="K61" s="157" t="s">
        <v>139</v>
      </c>
      <c r="L61" s="157" t="s">
        <v>234</v>
      </c>
      <c r="M61" s="112"/>
      <c r="N61" s="112"/>
      <c r="O61" s="112"/>
      <c r="P61" s="112"/>
    </row>
    <row r="62" spans="1:16" s="167" customFormat="1" ht="15" hidden="1">
      <c r="A62" s="105" t="e">
        <f>'1-συμβολαια'!#REF!</f>
        <v>#REF!</v>
      </c>
      <c r="B62" s="110" t="e">
        <f>'1-συμβολαια'!#REF!</f>
        <v>#REF!</v>
      </c>
      <c r="C62" s="114" t="e">
        <f>'1-συμβολαια'!#REF!</f>
        <v>#REF!</v>
      </c>
      <c r="D62" s="113"/>
      <c r="E62" s="113"/>
      <c r="F62" s="106">
        <f t="shared" si="3"/>
        <v>-5</v>
      </c>
      <c r="G62" s="106">
        <f t="shared" si="4"/>
        <v>-6</v>
      </c>
      <c r="H62" s="106">
        <f t="shared" si="5"/>
        <v>-11</v>
      </c>
      <c r="I62" s="106"/>
      <c r="J62" s="157" t="s">
        <v>233</v>
      </c>
      <c r="K62" s="157" t="s">
        <v>139</v>
      </c>
      <c r="L62" s="157" t="s">
        <v>234</v>
      </c>
      <c r="M62" s="112"/>
      <c r="N62" s="112"/>
      <c r="O62" s="112"/>
      <c r="P62" s="112"/>
    </row>
    <row r="63" spans="1:16" s="167" customFormat="1" ht="15" hidden="1">
      <c r="A63" s="105" t="e">
        <f>'1-συμβολαια'!#REF!</f>
        <v>#REF!</v>
      </c>
      <c r="B63" s="110" t="e">
        <f>'1-συμβολαια'!#REF!</f>
        <v>#REF!</v>
      </c>
      <c r="C63" s="114" t="e">
        <f>'1-συμβολαια'!#REF!</f>
        <v>#REF!</v>
      </c>
      <c r="D63" s="113"/>
      <c r="E63" s="113"/>
      <c r="F63" s="106">
        <f t="shared" si="3"/>
        <v>-5</v>
      </c>
      <c r="G63" s="106">
        <f t="shared" si="4"/>
        <v>-6</v>
      </c>
      <c r="H63" s="106">
        <f t="shared" si="5"/>
        <v>-11</v>
      </c>
      <c r="I63" s="106"/>
      <c r="J63" s="157" t="s">
        <v>233</v>
      </c>
      <c r="K63" s="157" t="s">
        <v>139</v>
      </c>
      <c r="L63" s="157" t="s">
        <v>234</v>
      </c>
      <c r="M63" s="112"/>
      <c r="N63" s="112"/>
      <c r="O63" s="112"/>
      <c r="P63" s="112"/>
    </row>
    <row r="64" spans="1:16" s="167" customFormat="1" ht="15" hidden="1">
      <c r="A64" s="105" t="e">
        <f>'1-συμβολαια'!#REF!</f>
        <v>#REF!</v>
      </c>
      <c r="B64" s="110" t="e">
        <f>'1-συμβολαια'!#REF!</f>
        <v>#REF!</v>
      </c>
      <c r="C64" s="114" t="e">
        <f>'1-συμβολαια'!#REF!</f>
        <v>#REF!</v>
      </c>
      <c r="D64" s="113"/>
      <c r="E64" s="113"/>
      <c r="F64" s="106">
        <f t="shared" si="3"/>
        <v>-5</v>
      </c>
      <c r="G64" s="106">
        <f t="shared" si="4"/>
        <v>-6</v>
      </c>
      <c r="H64" s="106">
        <f t="shared" si="5"/>
        <v>-11</v>
      </c>
      <c r="I64" s="106"/>
      <c r="J64" s="157" t="s">
        <v>233</v>
      </c>
      <c r="K64" s="157" t="s">
        <v>139</v>
      </c>
      <c r="L64" s="157" t="s">
        <v>234</v>
      </c>
      <c r="M64" s="112"/>
      <c r="N64" s="112"/>
      <c r="O64" s="112"/>
      <c r="P64" s="112"/>
    </row>
    <row r="65" spans="1:16" s="167" customFormat="1" ht="15" hidden="1">
      <c r="A65" s="105" t="e">
        <f>'1-συμβολαια'!#REF!</f>
        <v>#REF!</v>
      </c>
      <c r="B65" s="110" t="e">
        <f>'1-συμβολαια'!#REF!</f>
        <v>#REF!</v>
      </c>
      <c r="C65" s="114" t="e">
        <f>'1-συμβολαια'!#REF!</f>
        <v>#REF!</v>
      </c>
      <c r="D65" s="113"/>
      <c r="E65" s="113"/>
      <c r="F65" s="106">
        <f t="shared" si="3"/>
        <v>-5</v>
      </c>
      <c r="G65" s="106">
        <f t="shared" si="4"/>
        <v>-6</v>
      </c>
      <c r="H65" s="106">
        <f t="shared" si="5"/>
        <v>-11</v>
      </c>
      <c r="I65" s="106"/>
      <c r="J65" s="157" t="s">
        <v>233</v>
      </c>
      <c r="K65" s="157" t="s">
        <v>139</v>
      </c>
      <c r="L65" s="157" t="s">
        <v>234</v>
      </c>
      <c r="M65" s="112"/>
      <c r="N65" s="112"/>
      <c r="O65" s="112"/>
      <c r="P65" s="112"/>
    </row>
    <row r="66" spans="1:16" s="167" customFormat="1" ht="15" hidden="1">
      <c r="A66" s="105" t="e">
        <f>'1-συμβολαια'!#REF!</f>
        <v>#REF!</v>
      </c>
      <c r="B66" s="110" t="e">
        <f>'1-συμβολαια'!#REF!</f>
        <v>#REF!</v>
      </c>
      <c r="C66" s="114" t="e">
        <f>'1-συμβολαια'!#REF!</f>
        <v>#REF!</v>
      </c>
      <c r="D66" s="113"/>
      <c r="E66" s="113"/>
      <c r="F66" s="106">
        <f t="shared" si="3"/>
        <v>-5</v>
      </c>
      <c r="G66" s="106">
        <f t="shared" si="4"/>
        <v>-6</v>
      </c>
      <c r="H66" s="106">
        <f t="shared" si="5"/>
        <v>-11</v>
      </c>
      <c r="I66" s="106"/>
      <c r="J66" s="157" t="s">
        <v>233</v>
      </c>
      <c r="K66" s="157" t="s">
        <v>139</v>
      </c>
      <c r="L66" s="157" t="s">
        <v>234</v>
      </c>
      <c r="M66" s="112"/>
      <c r="N66" s="112"/>
      <c r="O66" s="112"/>
      <c r="P66" s="112"/>
    </row>
    <row r="67" spans="1:16" s="167" customFormat="1" ht="15" hidden="1">
      <c r="A67" s="105" t="e">
        <f>'1-συμβολαια'!#REF!</f>
        <v>#REF!</v>
      </c>
      <c r="B67" s="110" t="e">
        <f>'1-συμβολαια'!#REF!</f>
        <v>#REF!</v>
      </c>
      <c r="C67" s="114" t="e">
        <f>'1-συμβολαια'!#REF!</f>
        <v>#REF!</v>
      </c>
      <c r="D67" s="113"/>
      <c r="E67" s="113"/>
      <c r="F67" s="106">
        <f t="shared" si="3"/>
        <v>-5</v>
      </c>
      <c r="G67" s="106">
        <f t="shared" si="4"/>
        <v>-6</v>
      </c>
      <c r="H67" s="106">
        <f t="shared" si="5"/>
        <v>-11</v>
      </c>
      <c r="I67" s="106"/>
      <c r="J67" s="157" t="s">
        <v>233</v>
      </c>
      <c r="K67" s="157" t="s">
        <v>139</v>
      </c>
      <c r="L67" s="157" t="s">
        <v>234</v>
      </c>
      <c r="M67" s="112"/>
      <c r="N67" s="112"/>
      <c r="O67" s="112"/>
      <c r="P67" s="112"/>
    </row>
    <row r="68" spans="1:16" s="167" customFormat="1" ht="15" hidden="1">
      <c r="A68" s="105" t="e">
        <f>'1-συμβολαια'!#REF!</f>
        <v>#REF!</v>
      </c>
      <c r="B68" s="110" t="e">
        <f>'1-συμβολαια'!#REF!</f>
        <v>#REF!</v>
      </c>
      <c r="C68" s="114" t="e">
        <f>'1-συμβολαια'!#REF!</f>
        <v>#REF!</v>
      </c>
      <c r="D68" s="113"/>
      <c r="E68" s="113"/>
      <c r="F68" s="106">
        <f t="shared" si="3"/>
        <v>-5</v>
      </c>
      <c r="G68" s="106">
        <f t="shared" si="4"/>
        <v>-6</v>
      </c>
      <c r="H68" s="106">
        <f t="shared" si="5"/>
        <v>-11</v>
      </c>
      <c r="I68" s="106"/>
      <c r="J68" s="157" t="s">
        <v>233</v>
      </c>
      <c r="K68" s="157" t="s">
        <v>139</v>
      </c>
      <c r="L68" s="157" t="s">
        <v>234</v>
      </c>
      <c r="M68" s="112"/>
      <c r="N68" s="112"/>
      <c r="O68" s="112"/>
      <c r="P68" s="112"/>
    </row>
    <row r="69" spans="1:16" s="167" customFormat="1" ht="15" hidden="1">
      <c r="A69" s="105" t="e">
        <f>'1-συμβολαια'!#REF!</f>
        <v>#REF!</v>
      </c>
      <c r="B69" s="110" t="e">
        <f>'1-συμβολαια'!#REF!</f>
        <v>#REF!</v>
      </c>
      <c r="C69" s="114" t="e">
        <f>'1-συμβολαια'!#REF!</f>
        <v>#REF!</v>
      </c>
      <c r="D69" s="113"/>
      <c r="E69" s="113"/>
      <c r="F69" s="106">
        <f t="shared" si="3"/>
        <v>-5</v>
      </c>
      <c r="G69" s="106">
        <f t="shared" si="4"/>
        <v>-6</v>
      </c>
      <c r="H69" s="106">
        <f t="shared" si="5"/>
        <v>-11</v>
      </c>
      <c r="I69" s="106"/>
      <c r="J69" s="157" t="s">
        <v>233</v>
      </c>
      <c r="K69" s="157" t="s">
        <v>139</v>
      </c>
      <c r="L69" s="157" t="s">
        <v>234</v>
      </c>
      <c r="M69" s="112"/>
      <c r="N69" s="112"/>
      <c r="O69" s="112"/>
      <c r="P69" s="112"/>
    </row>
    <row r="70" spans="1:16" s="167" customFormat="1" ht="15" hidden="1">
      <c r="A70" s="105" t="e">
        <f>'1-συμβολαια'!#REF!</f>
        <v>#REF!</v>
      </c>
      <c r="B70" s="110" t="e">
        <f>'1-συμβολαια'!#REF!</f>
        <v>#REF!</v>
      </c>
      <c r="C70" s="114" t="e">
        <f>'1-συμβολαια'!#REF!</f>
        <v>#REF!</v>
      </c>
      <c r="D70" s="113"/>
      <c r="E70" s="113"/>
      <c r="F70" s="106">
        <f t="shared" si="3"/>
        <v>-5</v>
      </c>
      <c r="G70" s="106">
        <f t="shared" si="4"/>
        <v>-6</v>
      </c>
      <c r="H70" s="106">
        <f t="shared" si="5"/>
        <v>-11</v>
      </c>
      <c r="I70" s="106"/>
      <c r="J70" s="157" t="s">
        <v>233</v>
      </c>
      <c r="K70" s="157" t="s">
        <v>139</v>
      </c>
      <c r="L70" s="157" t="s">
        <v>234</v>
      </c>
      <c r="M70" s="112"/>
      <c r="N70" s="112"/>
      <c r="O70" s="112"/>
      <c r="P70" s="112"/>
    </row>
    <row r="71" spans="1:16" s="167" customFormat="1" ht="15" hidden="1">
      <c r="A71" s="105" t="e">
        <f>'1-συμβολαια'!#REF!</f>
        <v>#REF!</v>
      </c>
      <c r="B71" s="110" t="e">
        <f>'1-συμβολαια'!#REF!</f>
        <v>#REF!</v>
      </c>
      <c r="C71" s="114" t="e">
        <f>'1-συμβολαια'!#REF!</f>
        <v>#REF!</v>
      </c>
      <c r="D71" s="113"/>
      <c r="E71" s="113"/>
      <c r="F71" s="106">
        <f t="shared" si="3"/>
        <v>-5</v>
      </c>
      <c r="G71" s="106">
        <f t="shared" si="4"/>
        <v>-6</v>
      </c>
      <c r="H71" s="106">
        <f t="shared" si="5"/>
        <v>-11</v>
      </c>
      <c r="I71" s="106"/>
      <c r="J71" s="157" t="s">
        <v>233</v>
      </c>
      <c r="K71" s="157" t="s">
        <v>139</v>
      </c>
      <c r="L71" s="157" t="s">
        <v>234</v>
      </c>
      <c r="M71" s="112"/>
      <c r="N71" s="112"/>
      <c r="O71" s="112"/>
      <c r="P71" s="112"/>
    </row>
    <row r="72" spans="1:16" s="167" customFormat="1" ht="15" hidden="1">
      <c r="A72" s="105" t="e">
        <f>'1-συμβολαια'!#REF!</f>
        <v>#REF!</v>
      </c>
      <c r="B72" s="110" t="e">
        <f>'1-συμβολαια'!#REF!</f>
        <v>#REF!</v>
      </c>
      <c r="C72" s="114" t="e">
        <f>'1-συμβολαια'!#REF!</f>
        <v>#REF!</v>
      </c>
      <c r="D72" s="113"/>
      <c r="E72" s="113"/>
      <c r="F72" s="106">
        <f t="shared" si="3"/>
        <v>-5</v>
      </c>
      <c r="G72" s="106">
        <f t="shared" si="4"/>
        <v>-6</v>
      </c>
      <c r="H72" s="106">
        <f t="shared" si="5"/>
        <v>-11</v>
      </c>
      <c r="I72" s="106"/>
      <c r="J72" s="157" t="s">
        <v>233</v>
      </c>
      <c r="K72" s="157" t="s">
        <v>139</v>
      </c>
      <c r="L72" s="157" t="s">
        <v>234</v>
      </c>
      <c r="M72" s="112"/>
      <c r="N72" s="112"/>
      <c r="O72" s="112"/>
      <c r="P72" s="112"/>
    </row>
    <row r="73" spans="1:16" s="167" customFormat="1" ht="15" hidden="1">
      <c r="A73" s="105" t="e">
        <f>'1-συμβολαια'!#REF!</f>
        <v>#REF!</v>
      </c>
      <c r="B73" s="110" t="e">
        <f>'1-συμβολαια'!#REF!</f>
        <v>#REF!</v>
      </c>
      <c r="C73" s="114" t="e">
        <f>'1-συμβολαια'!#REF!</f>
        <v>#REF!</v>
      </c>
      <c r="D73" s="113"/>
      <c r="E73" s="113"/>
      <c r="F73" s="106">
        <f t="shared" si="3"/>
        <v>-5</v>
      </c>
      <c r="G73" s="106">
        <f t="shared" si="4"/>
        <v>-6</v>
      </c>
      <c r="H73" s="106">
        <f t="shared" si="5"/>
        <v>-11</v>
      </c>
      <c r="I73" s="106"/>
      <c r="J73" s="157" t="s">
        <v>233</v>
      </c>
      <c r="K73" s="157" t="s">
        <v>139</v>
      </c>
      <c r="L73" s="157" t="s">
        <v>234</v>
      </c>
      <c r="M73" s="112"/>
      <c r="N73" s="112"/>
      <c r="O73" s="112"/>
      <c r="P73" s="112"/>
    </row>
    <row r="74" spans="1:16" s="167" customFormat="1" ht="15" hidden="1">
      <c r="A74" s="105" t="e">
        <f>'1-συμβολαια'!#REF!</f>
        <v>#REF!</v>
      </c>
      <c r="B74" s="110" t="e">
        <f>'1-συμβολαια'!#REF!</f>
        <v>#REF!</v>
      </c>
      <c r="C74" s="114" t="e">
        <f>'1-συμβολαια'!#REF!</f>
        <v>#REF!</v>
      </c>
      <c r="D74" s="113"/>
      <c r="E74" s="113"/>
      <c r="F74" s="106">
        <f t="shared" si="3"/>
        <v>-5</v>
      </c>
      <c r="G74" s="106">
        <f t="shared" si="4"/>
        <v>-6</v>
      </c>
      <c r="H74" s="106">
        <f t="shared" si="5"/>
        <v>-11</v>
      </c>
      <c r="I74" s="106"/>
      <c r="J74" s="157" t="s">
        <v>233</v>
      </c>
      <c r="K74" s="157" t="s">
        <v>139</v>
      </c>
      <c r="L74" s="157" t="s">
        <v>234</v>
      </c>
      <c r="M74" s="112"/>
      <c r="N74" s="112"/>
      <c r="O74" s="112"/>
      <c r="P74" s="112"/>
    </row>
    <row r="75" spans="1:16" s="167" customFormat="1" ht="15" hidden="1">
      <c r="A75" s="105" t="e">
        <f>'1-συμβολαια'!#REF!</f>
        <v>#REF!</v>
      </c>
      <c r="B75" s="110" t="e">
        <f>'1-συμβολαια'!#REF!</f>
        <v>#REF!</v>
      </c>
      <c r="C75" s="114" t="e">
        <f>'1-συμβολαια'!#REF!</f>
        <v>#REF!</v>
      </c>
      <c r="D75" s="113"/>
      <c r="E75" s="113"/>
      <c r="F75" s="106">
        <f t="shared" si="3"/>
        <v>-5</v>
      </c>
      <c r="G75" s="106">
        <f t="shared" si="4"/>
        <v>-6</v>
      </c>
      <c r="H75" s="106">
        <f t="shared" si="5"/>
        <v>-11</v>
      </c>
      <c r="I75" s="106"/>
      <c r="J75" s="157" t="s">
        <v>233</v>
      </c>
      <c r="K75" s="157" t="s">
        <v>139</v>
      </c>
      <c r="L75" s="157" t="s">
        <v>234</v>
      </c>
      <c r="M75" s="112"/>
      <c r="N75" s="112"/>
      <c r="O75" s="112"/>
      <c r="P75" s="112"/>
    </row>
    <row r="76" spans="1:16" s="167" customFormat="1" ht="15" hidden="1">
      <c r="A76" s="105" t="e">
        <f>'1-συμβολαια'!#REF!</f>
        <v>#REF!</v>
      </c>
      <c r="B76" s="110" t="e">
        <f>'1-συμβολαια'!#REF!</f>
        <v>#REF!</v>
      </c>
      <c r="C76" s="114" t="e">
        <f>'1-συμβολαια'!#REF!</f>
        <v>#REF!</v>
      </c>
      <c r="D76" s="113"/>
      <c r="E76" s="113"/>
      <c r="F76" s="106">
        <f t="shared" si="3"/>
        <v>-5</v>
      </c>
      <c r="G76" s="106">
        <f t="shared" si="4"/>
        <v>-6</v>
      </c>
      <c r="H76" s="106">
        <f t="shared" si="5"/>
        <v>-11</v>
      </c>
      <c r="I76" s="106"/>
      <c r="J76" s="157" t="s">
        <v>233</v>
      </c>
      <c r="K76" s="157" t="s">
        <v>139</v>
      </c>
      <c r="L76" s="157" t="s">
        <v>234</v>
      </c>
      <c r="M76" s="112"/>
      <c r="N76" s="112"/>
      <c r="O76" s="112"/>
      <c r="P76" s="112"/>
    </row>
    <row r="77" spans="1:16" s="167" customFormat="1" ht="15" hidden="1">
      <c r="A77" s="105" t="e">
        <f>'1-συμβολαια'!#REF!</f>
        <v>#REF!</v>
      </c>
      <c r="B77" s="110" t="e">
        <f>'1-συμβολαια'!#REF!</f>
        <v>#REF!</v>
      </c>
      <c r="C77" s="114" t="e">
        <f>'1-συμβολαια'!#REF!</f>
        <v>#REF!</v>
      </c>
      <c r="D77" s="113"/>
      <c r="E77" s="113"/>
      <c r="F77" s="106">
        <f t="shared" si="3"/>
        <v>-5</v>
      </c>
      <c r="G77" s="106">
        <f t="shared" si="4"/>
        <v>-6</v>
      </c>
      <c r="H77" s="106">
        <f t="shared" si="5"/>
        <v>-11</v>
      </c>
      <c r="I77" s="106"/>
      <c r="J77" s="157" t="s">
        <v>233</v>
      </c>
      <c r="K77" s="157" t="s">
        <v>139</v>
      </c>
      <c r="L77" s="157" t="s">
        <v>234</v>
      </c>
      <c r="M77" s="112"/>
      <c r="N77" s="112"/>
      <c r="O77" s="112"/>
      <c r="P77" s="112"/>
    </row>
    <row r="78" spans="1:16" s="167" customFormat="1" ht="15" hidden="1">
      <c r="A78" s="105" t="e">
        <f>'1-συμβολαια'!#REF!</f>
        <v>#REF!</v>
      </c>
      <c r="B78" s="110" t="e">
        <f>'1-συμβολαια'!#REF!</f>
        <v>#REF!</v>
      </c>
      <c r="C78" s="114" t="e">
        <f>'1-συμβολαια'!#REF!</f>
        <v>#REF!</v>
      </c>
      <c r="D78" s="113"/>
      <c r="E78" s="113"/>
      <c r="F78" s="106">
        <f t="shared" si="3"/>
        <v>-5</v>
      </c>
      <c r="G78" s="106">
        <f t="shared" si="4"/>
        <v>-6</v>
      </c>
      <c r="H78" s="106">
        <f t="shared" si="5"/>
        <v>-11</v>
      </c>
      <c r="I78" s="106"/>
      <c r="J78" s="157" t="s">
        <v>233</v>
      </c>
      <c r="K78" s="157" t="s">
        <v>139</v>
      </c>
      <c r="L78" s="157" t="s">
        <v>234</v>
      </c>
      <c r="M78" s="112"/>
      <c r="N78" s="112"/>
      <c r="O78" s="112"/>
      <c r="P78" s="112"/>
    </row>
    <row r="79" spans="1:16" s="167" customFormat="1" ht="15" hidden="1">
      <c r="A79" s="105" t="e">
        <f>'1-συμβολαια'!#REF!</f>
        <v>#REF!</v>
      </c>
      <c r="B79" s="110" t="e">
        <f>'1-συμβολαια'!#REF!</f>
        <v>#REF!</v>
      </c>
      <c r="C79" s="114" t="e">
        <f>'1-συμβολαια'!#REF!</f>
        <v>#REF!</v>
      </c>
      <c r="D79" s="113"/>
      <c r="E79" s="113"/>
      <c r="F79" s="106">
        <f t="shared" si="3"/>
        <v>-5</v>
      </c>
      <c r="G79" s="106">
        <f t="shared" si="4"/>
        <v>-6</v>
      </c>
      <c r="H79" s="106">
        <f t="shared" si="5"/>
        <v>-11</v>
      </c>
      <c r="I79" s="106"/>
      <c r="J79" s="157" t="s">
        <v>233</v>
      </c>
      <c r="K79" s="157" t="s">
        <v>139</v>
      </c>
      <c r="L79" s="157" t="s">
        <v>234</v>
      </c>
      <c r="M79" s="112"/>
      <c r="N79" s="112"/>
      <c r="O79" s="112"/>
      <c r="P79" s="112"/>
    </row>
    <row r="80" spans="1:16" s="167" customFormat="1" ht="15" hidden="1">
      <c r="A80" s="105" t="e">
        <f>'1-συμβολαια'!#REF!</f>
        <v>#REF!</v>
      </c>
      <c r="B80" s="110" t="e">
        <f>'1-συμβολαια'!#REF!</f>
        <v>#REF!</v>
      </c>
      <c r="C80" s="114" t="e">
        <f>'1-συμβολαια'!#REF!</f>
        <v>#REF!</v>
      </c>
      <c r="D80" s="113"/>
      <c r="E80" s="113"/>
      <c r="F80" s="106">
        <f t="shared" si="3"/>
        <v>-5</v>
      </c>
      <c r="G80" s="106">
        <f t="shared" si="4"/>
        <v>-6</v>
      </c>
      <c r="H80" s="106">
        <f t="shared" si="5"/>
        <v>-11</v>
      </c>
      <c r="I80" s="106"/>
      <c r="J80" s="157" t="s">
        <v>233</v>
      </c>
      <c r="K80" s="157" t="s">
        <v>139</v>
      </c>
      <c r="L80" s="157" t="s">
        <v>234</v>
      </c>
      <c r="M80" s="112"/>
      <c r="N80" s="112"/>
      <c r="O80" s="112"/>
      <c r="P80" s="112"/>
    </row>
    <row r="81" spans="1:16" s="167" customFormat="1" ht="15" hidden="1">
      <c r="A81" s="105" t="e">
        <f>'1-συμβολαια'!#REF!</f>
        <v>#REF!</v>
      </c>
      <c r="B81" s="110" t="e">
        <f>'1-συμβολαια'!#REF!</f>
        <v>#REF!</v>
      </c>
      <c r="C81" s="114" t="e">
        <f>'1-συμβολαια'!#REF!</f>
        <v>#REF!</v>
      </c>
      <c r="D81" s="113"/>
      <c r="E81" s="113"/>
      <c r="F81" s="106">
        <f t="shared" si="3"/>
        <v>-5</v>
      </c>
      <c r="G81" s="106">
        <f t="shared" si="4"/>
        <v>-6</v>
      </c>
      <c r="H81" s="106">
        <f t="shared" si="5"/>
        <v>-11</v>
      </c>
      <c r="I81" s="106"/>
      <c r="J81" s="157" t="s">
        <v>233</v>
      </c>
      <c r="K81" s="157" t="s">
        <v>139</v>
      </c>
      <c r="L81" s="157" t="s">
        <v>234</v>
      </c>
      <c r="M81" s="112"/>
      <c r="N81" s="112"/>
      <c r="O81" s="112"/>
      <c r="P81" s="112"/>
    </row>
    <row r="82" spans="1:16" s="167" customFormat="1" ht="15" hidden="1">
      <c r="A82" s="105" t="e">
        <f>'1-συμβολαια'!#REF!</f>
        <v>#REF!</v>
      </c>
      <c r="B82" s="110" t="e">
        <f>'1-συμβολαια'!#REF!</f>
        <v>#REF!</v>
      </c>
      <c r="C82" s="114" t="e">
        <f>'1-συμβολαια'!#REF!</f>
        <v>#REF!</v>
      </c>
      <c r="D82" s="113"/>
      <c r="E82" s="113"/>
      <c r="F82" s="106">
        <f t="shared" si="3"/>
        <v>-5</v>
      </c>
      <c r="G82" s="106">
        <f t="shared" si="4"/>
        <v>-6</v>
      </c>
      <c r="H82" s="106">
        <f t="shared" si="5"/>
        <v>-11</v>
      </c>
      <c r="I82" s="106"/>
      <c r="J82" s="157" t="s">
        <v>233</v>
      </c>
      <c r="K82" s="157" t="s">
        <v>139</v>
      </c>
      <c r="L82" s="157" t="s">
        <v>234</v>
      </c>
      <c r="M82" s="112"/>
      <c r="N82" s="112"/>
      <c r="O82" s="112"/>
      <c r="P82" s="112"/>
    </row>
    <row r="83" spans="1:16" s="167" customFormat="1" ht="15" hidden="1">
      <c r="A83" s="105" t="e">
        <f>'1-συμβολαια'!#REF!</f>
        <v>#REF!</v>
      </c>
      <c r="B83" s="110" t="e">
        <f>'1-συμβολαια'!#REF!</f>
        <v>#REF!</v>
      </c>
      <c r="C83" s="114" t="e">
        <f>'1-συμβολαια'!#REF!</f>
        <v>#REF!</v>
      </c>
      <c r="D83" s="113"/>
      <c r="E83" s="113"/>
      <c r="F83" s="106">
        <f t="shared" si="3"/>
        <v>-5</v>
      </c>
      <c r="G83" s="106">
        <f t="shared" si="4"/>
        <v>-6</v>
      </c>
      <c r="H83" s="106">
        <f t="shared" si="5"/>
        <v>-11</v>
      </c>
      <c r="I83" s="106"/>
      <c r="J83" s="157" t="s">
        <v>233</v>
      </c>
      <c r="K83" s="157" t="s">
        <v>139</v>
      </c>
      <c r="L83" s="157" t="s">
        <v>234</v>
      </c>
      <c r="M83" s="112"/>
      <c r="N83" s="112"/>
      <c r="O83" s="112"/>
      <c r="P83" s="112"/>
    </row>
    <row r="84" spans="1:16" s="167" customFormat="1" ht="15" hidden="1">
      <c r="A84" s="105" t="e">
        <f>'1-συμβολαια'!#REF!</f>
        <v>#REF!</v>
      </c>
      <c r="B84" s="110" t="e">
        <f>'1-συμβολαια'!#REF!</f>
        <v>#REF!</v>
      </c>
      <c r="C84" s="114" t="e">
        <f>'1-συμβολαια'!#REF!</f>
        <v>#REF!</v>
      </c>
      <c r="D84" s="113"/>
      <c r="E84" s="113"/>
      <c r="F84" s="106">
        <f t="shared" si="3"/>
        <v>-5</v>
      </c>
      <c r="G84" s="106">
        <f t="shared" si="4"/>
        <v>-6</v>
      </c>
      <c r="H84" s="106">
        <f t="shared" si="5"/>
        <v>-11</v>
      </c>
      <c r="I84" s="106"/>
      <c r="J84" s="157" t="s">
        <v>233</v>
      </c>
      <c r="K84" s="157" t="s">
        <v>139</v>
      </c>
      <c r="L84" s="157" t="s">
        <v>234</v>
      </c>
      <c r="M84" s="112"/>
      <c r="N84" s="112"/>
      <c r="O84" s="112"/>
      <c r="P84" s="112"/>
    </row>
    <row r="85" spans="1:16" s="167" customFormat="1" ht="15" hidden="1">
      <c r="A85" s="105" t="e">
        <f>'1-συμβολαια'!#REF!</f>
        <v>#REF!</v>
      </c>
      <c r="B85" s="110" t="e">
        <f>'1-συμβολαια'!#REF!</f>
        <v>#REF!</v>
      </c>
      <c r="C85" s="114" t="e">
        <f>'1-συμβολαια'!#REF!</f>
        <v>#REF!</v>
      </c>
      <c r="D85" s="113"/>
      <c r="E85" s="113"/>
      <c r="F85" s="106">
        <f t="shared" si="3"/>
        <v>-5</v>
      </c>
      <c r="G85" s="106">
        <f t="shared" si="4"/>
        <v>-6</v>
      </c>
      <c r="H85" s="106">
        <f t="shared" si="5"/>
        <v>-11</v>
      </c>
      <c r="I85" s="106"/>
      <c r="J85" s="157" t="s">
        <v>233</v>
      </c>
      <c r="K85" s="157" t="s">
        <v>139</v>
      </c>
      <c r="L85" s="157" t="s">
        <v>234</v>
      </c>
      <c r="M85" s="112"/>
      <c r="N85" s="112"/>
      <c r="O85" s="112"/>
      <c r="P85" s="112"/>
    </row>
    <row r="86" spans="1:16" s="167" customFormat="1" ht="15" hidden="1">
      <c r="A86" s="105" t="e">
        <f>'1-συμβολαια'!#REF!</f>
        <v>#REF!</v>
      </c>
      <c r="B86" s="110" t="e">
        <f>'1-συμβολαια'!#REF!</f>
        <v>#REF!</v>
      </c>
      <c r="C86" s="114" t="e">
        <f>'1-συμβολαια'!#REF!</f>
        <v>#REF!</v>
      </c>
      <c r="D86" s="113"/>
      <c r="E86" s="113"/>
      <c r="F86" s="106">
        <f t="shared" si="3"/>
        <v>-5</v>
      </c>
      <c r="G86" s="106">
        <f t="shared" si="4"/>
        <v>-6</v>
      </c>
      <c r="H86" s="106">
        <f t="shared" si="5"/>
        <v>-11</v>
      </c>
      <c r="I86" s="106"/>
      <c r="J86" s="157" t="s">
        <v>233</v>
      </c>
      <c r="K86" s="157" t="s">
        <v>139</v>
      </c>
      <c r="L86" s="157" t="s">
        <v>234</v>
      </c>
      <c r="M86" s="112"/>
      <c r="N86" s="112"/>
      <c r="O86" s="112"/>
      <c r="P86" s="112"/>
    </row>
    <row r="87" spans="1:16" s="167" customFormat="1" ht="15" hidden="1">
      <c r="A87" s="105" t="e">
        <f>'1-συμβολαια'!#REF!</f>
        <v>#REF!</v>
      </c>
      <c r="B87" s="110" t="e">
        <f>'1-συμβολαια'!#REF!</f>
        <v>#REF!</v>
      </c>
      <c r="C87" s="114" t="e">
        <f>'1-συμβολαια'!#REF!</f>
        <v>#REF!</v>
      </c>
      <c r="D87" s="113"/>
      <c r="E87" s="113"/>
      <c r="F87" s="106">
        <f t="shared" si="3"/>
        <v>-5</v>
      </c>
      <c r="G87" s="106">
        <f t="shared" si="4"/>
        <v>-6</v>
      </c>
      <c r="H87" s="106">
        <f t="shared" si="5"/>
        <v>-11</v>
      </c>
      <c r="I87" s="106"/>
      <c r="J87" s="157" t="s">
        <v>233</v>
      </c>
      <c r="K87" s="157" t="s">
        <v>139</v>
      </c>
      <c r="L87" s="157" t="s">
        <v>234</v>
      </c>
      <c r="M87" s="112"/>
      <c r="N87" s="112"/>
      <c r="O87" s="112"/>
      <c r="P87" s="112"/>
    </row>
    <row r="88" spans="1:16" s="167" customFormat="1" ht="15" hidden="1">
      <c r="A88" s="105" t="e">
        <f>'1-συμβολαια'!#REF!</f>
        <v>#REF!</v>
      </c>
      <c r="B88" s="110" t="e">
        <f>'1-συμβολαια'!#REF!</f>
        <v>#REF!</v>
      </c>
      <c r="C88" s="114" t="e">
        <f>'1-συμβολαια'!#REF!</f>
        <v>#REF!</v>
      </c>
      <c r="D88" s="113"/>
      <c r="E88" s="113"/>
      <c r="F88" s="106">
        <f t="shared" si="3"/>
        <v>-5</v>
      </c>
      <c r="G88" s="106">
        <f t="shared" si="4"/>
        <v>-6</v>
      </c>
      <c r="H88" s="106">
        <f t="shared" si="5"/>
        <v>-11</v>
      </c>
      <c r="I88" s="106"/>
      <c r="J88" s="157" t="s">
        <v>233</v>
      </c>
      <c r="K88" s="157" t="s">
        <v>139</v>
      </c>
      <c r="L88" s="157" t="s">
        <v>234</v>
      </c>
      <c r="M88" s="112"/>
      <c r="N88" s="112"/>
      <c r="O88" s="112"/>
      <c r="P88" s="112"/>
    </row>
    <row r="89" spans="1:16" s="167" customFormat="1" ht="15" hidden="1">
      <c r="A89" s="105" t="e">
        <f>'1-συμβολαια'!#REF!</f>
        <v>#REF!</v>
      </c>
      <c r="B89" s="110" t="e">
        <f>'1-συμβολαια'!#REF!</f>
        <v>#REF!</v>
      </c>
      <c r="C89" s="114" t="e">
        <f>'1-συμβολαια'!#REF!</f>
        <v>#REF!</v>
      </c>
      <c r="D89" s="113"/>
      <c r="E89" s="113"/>
      <c r="F89" s="106">
        <f t="shared" si="3"/>
        <v>-5</v>
      </c>
      <c r="G89" s="106">
        <f t="shared" si="4"/>
        <v>-6</v>
      </c>
      <c r="H89" s="106">
        <f t="shared" si="5"/>
        <v>-11</v>
      </c>
      <c r="I89" s="106"/>
      <c r="J89" s="157" t="s">
        <v>233</v>
      </c>
      <c r="K89" s="157" t="s">
        <v>139</v>
      </c>
      <c r="L89" s="157" t="s">
        <v>234</v>
      </c>
      <c r="M89" s="112"/>
      <c r="N89" s="112"/>
      <c r="O89" s="112"/>
      <c r="P89" s="112"/>
    </row>
    <row r="90" spans="1:16" s="167" customFormat="1" ht="15" hidden="1">
      <c r="A90" s="105" t="e">
        <f>'1-συμβολαια'!#REF!</f>
        <v>#REF!</v>
      </c>
      <c r="B90" s="110" t="e">
        <f>'1-συμβολαια'!#REF!</f>
        <v>#REF!</v>
      </c>
      <c r="C90" s="114" t="e">
        <f>'1-συμβολαια'!#REF!</f>
        <v>#REF!</v>
      </c>
      <c r="D90" s="113"/>
      <c r="E90" s="113"/>
      <c r="F90" s="106">
        <f t="shared" si="3"/>
        <v>-5</v>
      </c>
      <c r="G90" s="106">
        <f t="shared" si="4"/>
        <v>-6</v>
      </c>
      <c r="H90" s="106">
        <f t="shared" si="5"/>
        <v>-11</v>
      </c>
      <c r="I90" s="106"/>
      <c r="J90" s="157" t="s">
        <v>233</v>
      </c>
      <c r="K90" s="157" t="s">
        <v>139</v>
      </c>
      <c r="L90" s="157" t="s">
        <v>234</v>
      </c>
      <c r="M90" s="112"/>
      <c r="N90" s="112"/>
      <c r="O90" s="112"/>
      <c r="P90" s="112"/>
    </row>
    <row r="91" spans="1:16" s="167" customFormat="1" ht="15" hidden="1">
      <c r="A91" s="105" t="e">
        <f>'1-συμβολαια'!#REF!</f>
        <v>#REF!</v>
      </c>
      <c r="B91" s="110" t="e">
        <f>'1-συμβολαια'!#REF!</f>
        <v>#REF!</v>
      </c>
      <c r="C91" s="114" t="e">
        <f>'1-συμβολαια'!#REF!</f>
        <v>#REF!</v>
      </c>
      <c r="D91" s="113"/>
      <c r="E91" s="113"/>
      <c r="F91" s="106">
        <f t="shared" si="3"/>
        <v>-5</v>
      </c>
      <c r="G91" s="106">
        <f t="shared" si="4"/>
        <v>-6</v>
      </c>
      <c r="H91" s="106">
        <f t="shared" si="5"/>
        <v>-11</v>
      </c>
      <c r="I91" s="106"/>
      <c r="J91" s="157" t="s">
        <v>233</v>
      </c>
      <c r="K91" s="157" t="s">
        <v>139</v>
      </c>
      <c r="L91" s="157" t="s">
        <v>234</v>
      </c>
      <c r="M91" s="112"/>
      <c r="N91" s="112"/>
      <c r="O91" s="112"/>
      <c r="P91" s="112"/>
    </row>
    <row r="92" spans="1:16" s="167" customFormat="1" ht="15" hidden="1">
      <c r="A92" s="105" t="e">
        <f>'1-συμβολαια'!#REF!</f>
        <v>#REF!</v>
      </c>
      <c r="B92" s="110" t="e">
        <f>'1-συμβολαια'!#REF!</f>
        <v>#REF!</v>
      </c>
      <c r="C92" s="114" t="e">
        <f>'1-συμβολαια'!#REF!</f>
        <v>#REF!</v>
      </c>
      <c r="D92" s="113"/>
      <c r="E92" s="113"/>
      <c r="F92" s="106">
        <f t="shared" si="3"/>
        <v>-5</v>
      </c>
      <c r="G92" s="106">
        <f t="shared" si="4"/>
        <v>-6</v>
      </c>
      <c r="H92" s="106">
        <f t="shared" si="5"/>
        <v>-11</v>
      </c>
      <c r="I92" s="106"/>
      <c r="J92" s="157" t="s">
        <v>233</v>
      </c>
      <c r="K92" s="157" t="s">
        <v>139</v>
      </c>
      <c r="L92" s="157" t="s">
        <v>234</v>
      </c>
      <c r="M92" s="112"/>
      <c r="N92" s="112"/>
      <c r="O92" s="112"/>
      <c r="P92" s="112"/>
    </row>
    <row r="93" spans="1:16" s="167" customFormat="1" ht="15" hidden="1">
      <c r="A93" s="105" t="e">
        <f>'1-συμβολαια'!#REF!</f>
        <v>#REF!</v>
      </c>
      <c r="B93" s="110" t="e">
        <f>'1-συμβολαια'!#REF!</f>
        <v>#REF!</v>
      </c>
      <c r="C93" s="114" t="e">
        <f>'1-συμβολαια'!#REF!</f>
        <v>#REF!</v>
      </c>
      <c r="D93" s="113"/>
      <c r="E93" s="113"/>
      <c r="F93" s="106">
        <f t="shared" si="3"/>
        <v>-5</v>
      </c>
      <c r="G93" s="106">
        <f t="shared" si="4"/>
        <v>-6</v>
      </c>
      <c r="H93" s="106">
        <f t="shared" si="5"/>
        <v>-11</v>
      </c>
      <c r="I93" s="106"/>
      <c r="J93" s="157" t="s">
        <v>233</v>
      </c>
      <c r="K93" s="157" t="s">
        <v>139</v>
      </c>
      <c r="L93" s="157" t="s">
        <v>234</v>
      </c>
      <c r="M93" s="112"/>
      <c r="N93" s="112"/>
      <c r="O93" s="112"/>
      <c r="P93" s="112"/>
    </row>
    <row r="94" spans="1:16" s="167" customFormat="1" ht="15" hidden="1">
      <c r="A94" s="105" t="e">
        <f>'1-συμβολαια'!#REF!</f>
        <v>#REF!</v>
      </c>
      <c r="B94" s="110" t="e">
        <f>'1-συμβολαια'!#REF!</f>
        <v>#REF!</v>
      </c>
      <c r="C94" s="114" t="e">
        <f>'1-συμβολαια'!#REF!</f>
        <v>#REF!</v>
      </c>
      <c r="D94" s="113"/>
      <c r="E94" s="113"/>
      <c r="F94" s="106">
        <f t="shared" si="3"/>
        <v>-5</v>
      </c>
      <c r="G94" s="106">
        <f t="shared" si="4"/>
        <v>-6</v>
      </c>
      <c r="H94" s="106">
        <f t="shared" si="5"/>
        <v>-11</v>
      </c>
      <c r="I94" s="106"/>
      <c r="J94" s="157" t="s">
        <v>233</v>
      </c>
      <c r="K94" s="157" t="s">
        <v>139</v>
      </c>
      <c r="L94" s="157" t="s">
        <v>234</v>
      </c>
      <c r="M94" s="112"/>
      <c r="N94" s="112"/>
      <c r="O94" s="112"/>
      <c r="P94" s="112"/>
    </row>
    <row r="95" spans="1:16" s="167" customFormat="1" ht="15" hidden="1">
      <c r="A95" s="105" t="e">
        <f>'1-συμβολαια'!#REF!</f>
        <v>#REF!</v>
      </c>
      <c r="B95" s="110" t="e">
        <f>'1-συμβολαια'!#REF!</f>
        <v>#REF!</v>
      </c>
      <c r="C95" s="114" t="e">
        <f>'1-συμβολαια'!#REF!</f>
        <v>#REF!</v>
      </c>
      <c r="D95" s="113"/>
      <c r="E95" s="113"/>
      <c r="F95" s="106">
        <f t="shared" si="3"/>
        <v>-5</v>
      </c>
      <c r="G95" s="106">
        <f t="shared" si="4"/>
        <v>-6</v>
      </c>
      <c r="H95" s="106">
        <f t="shared" si="5"/>
        <v>-11</v>
      </c>
      <c r="I95" s="106"/>
      <c r="J95" s="157" t="s">
        <v>233</v>
      </c>
      <c r="K95" s="157" t="s">
        <v>139</v>
      </c>
      <c r="L95" s="157" t="s">
        <v>234</v>
      </c>
      <c r="M95" s="112"/>
      <c r="N95" s="112"/>
      <c r="O95" s="112"/>
      <c r="P95" s="112"/>
    </row>
    <row r="96" spans="1:16" s="167" customFormat="1" ht="15" hidden="1">
      <c r="A96" s="105" t="e">
        <f>'1-συμβολαια'!#REF!</f>
        <v>#REF!</v>
      </c>
      <c r="B96" s="110" t="e">
        <f>'1-συμβολαια'!#REF!</f>
        <v>#REF!</v>
      </c>
      <c r="C96" s="114" t="e">
        <f>'1-συμβολαια'!#REF!</f>
        <v>#REF!</v>
      </c>
      <c r="D96" s="113"/>
      <c r="E96" s="113"/>
      <c r="F96" s="106">
        <f t="shared" si="3"/>
        <v>-5</v>
      </c>
      <c r="G96" s="106">
        <f t="shared" si="4"/>
        <v>-6</v>
      </c>
      <c r="H96" s="106">
        <f t="shared" si="5"/>
        <v>-11</v>
      </c>
      <c r="I96" s="106"/>
      <c r="J96" s="157" t="s">
        <v>233</v>
      </c>
      <c r="K96" s="157" t="s">
        <v>139</v>
      </c>
      <c r="L96" s="157" t="s">
        <v>234</v>
      </c>
      <c r="M96" s="112"/>
      <c r="N96" s="112"/>
      <c r="O96" s="112"/>
      <c r="P96" s="112"/>
    </row>
    <row r="97" spans="1:16" s="167" customFormat="1" ht="15" hidden="1">
      <c r="A97" s="105" t="e">
        <f>'1-συμβολαια'!#REF!</f>
        <v>#REF!</v>
      </c>
      <c r="B97" s="110" t="e">
        <f>'1-συμβολαια'!#REF!</f>
        <v>#REF!</v>
      </c>
      <c r="C97" s="114" t="e">
        <f>'1-συμβολαια'!#REF!</f>
        <v>#REF!</v>
      </c>
      <c r="D97" s="113"/>
      <c r="E97" s="113"/>
      <c r="F97" s="106">
        <f t="shared" si="3"/>
        <v>-5</v>
      </c>
      <c r="G97" s="106">
        <f t="shared" si="4"/>
        <v>-6</v>
      </c>
      <c r="H97" s="106">
        <f t="shared" si="5"/>
        <v>-11</v>
      </c>
      <c r="I97" s="106"/>
      <c r="J97" s="157" t="s">
        <v>233</v>
      </c>
      <c r="K97" s="157" t="s">
        <v>139</v>
      </c>
      <c r="L97" s="157" t="s">
        <v>234</v>
      </c>
      <c r="M97" s="112"/>
      <c r="N97" s="112"/>
      <c r="O97" s="112"/>
      <c r="P97" s="112"/>
    </row>
    <row r="98" spans="1:16" s="167" customFormat="1" ht="15" hidden="1">
      <c r="A98" s="105" t="e">
        <f>'1-συμβολαια'!#REF!</f>
        <v>#REF!</v>
      </c>
      <c r="B98" s="110" t="e">
        <f>'1-συμβολαια'!#REF!</f>
        <v>#REF!</v>
      </c>
      <c r="C98" s="114" t="e">
        <f>'1-συμβολαια'!#REF!</f>
        <v>#REF!</v>
      </c>
      <c r="D98" s="113"/>
      <c r="E98" s="113"/>
      <c r="F98" s="106">
        <f t="shared" si="3"/>
        <v>-5</v>
      </c>
      <c r="G98" s="106">
        <f t="shared" si="4"/>
        <v>-6</v>
      </c>
      <c r="H98" s="106">
        <f t="shared" si="5"/>
        <v>-11</v>
      </c>
      <c r="I98" s="106"/>
      <c r="J98" s="157" t="s">
        <v>233</v>
      </c>
      <c r="K98" s="157" t="s">
        <v>139</v>
      </c>
      <c r="L98" s="157" t="s">
        <v>234</v>
      </c>
      <c r="M98" s="112"/>
      <c r="N98" s="112"/>
      <c r="O98" s="112"/>
      <c r="P98" s="112"/>
    </row>
    <row r="99" spans="1:16" s="167" customFormat="1" ht="15" hidden="1">
      <c r="A99" s="105" t="e">
        <f>'1-συμβολαια'!#REF!</f>
        <v>#REF!</v>
      </c>
      <c r="B99" s="110" t="e">
        <f>'1-συμβολαια'!#REF!</f>
        <v>#REF!</v>
      </c>
      <c r="C99" s="114" t="e">
        <f>'1-συμβολαια'!#REF!</f>
        <v>#REF!</v>
      </c>
      <c r="D99" s="113"/>
      <c r="E99" s="113"/>
      <c r="F99" s="106">
        <f t="shared" si="3"/>
        <v>-5</v>
      </c>
      <c r="G99" s="106">
        <f t="shared" si="4"/>
        <v>-6</v>
      </c>
      <c r="H99" s="106">
        <f t="shared" si="5"/>
        <v>-11</v>
      </c>
      <c r="I99" s="106"/>
      <c r="J99" s="157" t="s">
        <v>233</v>
      </c>
      <c r="K99" s="157" t="s">
        <v>139</v>
      </c>
      <c r="L99" s="157" t="s">
        <v>234</v>
      </c>
      <c r="M99" s="112"/>
      <c r="N99" s="112"/>
      <c r="O99" s="112"/>
      <c r="P99" s="112"/>
    </row>
    <row r="100" spans="1:16" s="167" customFormat="1" ht="15" hidden="1">
      <c r="A100" s="105" t="e">
        <f>'1-συμβολαια'!#REF!</f>
        <v>#REF!</v>
      </c>
      <c r="B100" s="110" t="e">
        <f>'1-συμβολαια'!#REF!</f>
        <v>#REF!</v>
      </c>
      <c r="C100" s="114" t="e">
        <f>'1-συμβολαια'!#REF!</f>
        <v>#REF!</v>
      </c>
      <c r="D100" s="113"/>
      <c r="E100" s="113"/>
      <c r="F100" s="106">
        <f t="shared" si="3"/>
        <v>-5</v>
      </c>
      <c r="G100" s="106">
        <f t="shared" si="4"/>
        <v>-6</v>
      </c>
      <c r="H100" s="106">
        <f t="shared" si="5"/>
        <v>-11</v>
      </c>
      <c r="I100" s="106"/>
      <c r="J100" s="157" t="s">
        <v>233</v>
      </c>
      <c r="K100" s="157" t="s">
        <v>139</v>
      </c>
      <c r="L100" s="157" t="s">
        <v>234</v>
      </c>
      <c r="M100" s="112"/>
      <c r="N100" s="112"/>
      <c r="O100" s="112"/>
      <c r="P100" s="112"/>
    </row>
    <row r="101" spans="1:16" s="167" customFormat="1" ht="15" hidden="1">
      <c r="A101" s="105" t="e">
        <f>'1-συμβολαια'!#REF!</f>
        <v>#REF!</v>
      </c>
      <c r="B101" s="110" t="e">
        <f>'1-συμβολαια'!#REF!</f>
        <v>#REF!</v>
      </c>
      <c r="C101" s="114" t="e">
        <f>'1-συμβολαια'!#REF!</f>
        <v>#REF!</v>
      </c>
      <c r="D101" s="113"/>
      <c r="E101" s="113"/>
      <c r="F101" s="106">
        <f t="shared" si="3"/>
        <v>-5</v>
      </c>
      <c r="G101" s="106">
        <f t="shared" si="4"/>
        <v>-6</v>
      </c>
      <c r="H101" s="106">
        <f t="shared" si="5"/>
        <v>-11</v>
      </c>
      <c r="I101" s="106"/>
      <c r="J101" s="157" t="s">
        <v>233</v>
      </c>
      <c r="K101" s="157" t="s">
        <v>139</v>
      </c>
      <c r="L101" s="157" t="s">
        <v>234</v>
      </c>
      <c r="M101" s="112"/>
      <c r="N101" s="112"/>
      <c r="O101" s="112"/>
      <c r="P101" s="112"/>
    </row>
    <row r="102" spans="1:16" s="167" customFormat="1" ht="15" hidden="1">
      <c r="A102" s="105" t="e">
        <f>'1-συμβολαια'!#REF!</f>
        <v>#REF!</v>
      </c>
      <c r="B102" s="110" t="e">
        <f>'1-συμβολαια'!#REF!</f>
        <v>#REF!</v>
      </c>
      <c r="C102" s="114" t="e">
        <f>'1-συμβολαια'!#REF!</f>
        <v>#REF!</v>
      </c>
      <c r="D102" s="113"/>
      <c r="E102" s="113"/>
      <c r="F102" s="106">
        <f t="shared" si="3"/>
        <v>-5</v>
      </c>
      <c r="G102" s="106">
        <f t="shared" si="4"/>
        <v>-6</v>
      </c>
      <c r="H102" s="106">
        <f t="shared" si="5"/>
        <v>-11</v>
      </c>
      <c r="I102" s="106"/>
      <c r="J102" s="157" t="s">
        <v>233</v>
      </c>
      <c r="K102" s="157" t="s">
        <v>139</v>
      </c>
      <c r="L102" s="157" t="s">
        <v>234</v>
      </c>
      <c r="M102" s="112"/>
      <c r="N102" s="112"/>
      <c r="O102" s="112"/>
      <c r="P102" s="112"/>
    </row>
    <row r="103" spans="1:16" s="167" customFormat="1" ht="15" hidden="1">
      <c r="A103" s="105" t="e">
        <f>'1-συμβολαια'!#REF!</f>
        <v>#REF!</v>
      </c>
      <c r="B103" s="110" t="e">
        <f>'1-συμβολαια'!#REF!</f>
        <v>#REF!</v>
      </c>
      <c r="C103" s="114" t="e">
        <f>'1-συμβολαια'!#REF!</f>
        <v>#REF!</v>
      </c>
      <c r="D103" s="113"/>
      <c r="E103" s="113"/>
      <c r="F103" s="106">
        <f t="shared" si="3"/>
        <v>-5</v>
      </c>
      <c r="G103" s="106">
        <f t="shared" si="4"/>
        <v>-6</v>
      </c>
      <c r="H103" s="106">
        <f t="shared" si="5"/>
        <v>-11</v>
      </c>
      <c r="I103" s="106"/>
      <c r="J103" s="157" t="s">
        <v>233</v>
      </c>
      <c r="K103" s="157" t="s">
        <v>139</v>
      </c>
      <c r="L103" s="157" t="s">
        <v>234</v>
      </c>
      <c r="M103" s="112"/>
      <c r="N103" s="112"/>
      <c r="O103" s="112"/>
      <c r="P103" s="112"/>
    </row>
    <row r="104" spans="1:16" s="167" customFormat="1" ht="15" hidden="1">
      <c r="A104" s="105" t="e">
        <f>'1-συμβολαια'!#REF!</f>
        <v>#REF!</v>
      </c>
      <c r="B104" s="110" t="e">
        <f>'1-συμβολαια'!#REF!</f>
        <v>#REF!</v>
      </c>
      <c r="C104" s="114" t="e">
        <f>'1-συμβολαια'!#REF!</f>
        <v>#REF!</v>
      </c>
      <c r="D104" s="113"/>
      <c r="E104" s="113"/>
      <c r="F104" s="106">
        <f t="shared" si="3"/>
        <v>-5</v>
      </c>
      <c r="G104" s="106">
        <f t="shared" si="4"/>
        <v>-6</v>
      </c>
      <c r="H104" s="106">
        <f t="shared" si="5"/>
        <v>-11</v>
      </c>
      <c r="I104" s="106"/>
      <c r="J104" s="157" t="s">
        <v>233</v>
      </c>
      <c r="K104" s="157" t="s">
        <v>139</v>
      </c>
      <c r="L104" s="157" t="s">
        <v>234</v>
      </c>
      <c r="M104" s="112"/>
      <c r="N104" s="112"/>
      <c r="O104" s="112"/>
      <c r="P104" s="112"/>
    </row>
    <row r="105" spans="1:16" s="167" customFormat="1" ht="15" hidden="1">
      <c r="A105" s="105" t="e">
        <f>'1-συμβολαια'!#REF!</f>
        <v>#REF!</v>
      </c>
      <c r="B105" s="110" t="e">
        <f>'1-συμβολαια'!#REF!</f>
        <v>#REF!</v>
      </c>
      <c r="C105" s="114" t="e">
        <f>'1-συμβολαια'!#REF!</f>
        <v>#REF!</v>
      </c>
      <c r="D105" s="113"/>
      <c r="E105" s="113"/>
      <c r="F105" s="106">
        <f t="shared" si="3"/>
        <v>-5</v>
      </c>
      <c r="G105" s="106">
        <f t="shared" si="4"/>
        <v>-6</v>
      </c>
      <c r="H105" s="106">
        <f t="shared" si="5"/>
        <v>-11</v>
      </c>
      <c r="I105" s="106"/>
      <c r="J105" s="157" t="s">
        <v>233</v>
      </c>
      <c r="K105" s="157" t="s">
        <v>139</v>
      </c>
      <c r="L105" s="157" t="s">
        <v>234</v>
      </c>
      <c r="M105" s="112"/>
      <c r="N105" s="112"/>
      <c r="O105" s="112"/>
      <c r="P105" s="112"/>
    </row>
    <row r="106" spans="1:16" s="167" customFormat="1" ht="15" hidden="1">
      <c r="A106" s="105" t="e">
        <f>'1-συμβολαια'!#REF!</f>
        <v>#REF!</v>
      </c>
      <c r="B106" s="110" t="e">
        <f>'1-συμβολαια'!#REF!</f>
        <v>#REF!</v>
      </c>
      <c r="C106" s="114" t="e">
        <f>'1-συμβολαια'!#REF!</f>
        <v>#REF!</v>
      </c>
      <c r="D106" s="113"/>
      <c r="E106" s="113"/>
      <c r="F106" s="106">
        <f t="shared" si="3"/>
        <v>-5</v>
      </c>
      <c r="G106" s="106">
        <f t="shared" si="4"/>
        <v>-6</v>
      </c>
      <c r="H106" s="106">
        <f t="shared" si="5"/>
        <v>-11</v>
      </c>
      <c r="I106" s="106"/>
      <c r="J106" s="157" t="s">
        <v>233</v>
      </c>
      <c r="K106" s="157" t="s">
        <v>139</v>
      </c>
      <c r="L106" s="157" t="s">
        <v>234</v>
      </c>
      <c r="M106" s="112"/>
      <c r="N106" s="112"/>
      <c r="O106" s="112"/>
      <c r="P106" s="112"/>
    </row>
    <row r="107" spans="1:16" s="167" customFormat="1" ht="15" hidden="1">
      <c r="A107" s="105" t="e">
        <f>'1-συμβολαια'!#REF!</f>
        <v>#REF!</v>
      </c>
      <c r="B107" s="110" t="e">
        <f>'1-συμβολαια'!#REF!</f>
        <v>#REF!</v>
      </c>
      <c r="C107" s="114" t="e">
        <f>'1-συμβολαια'!#REF!</f>
        <v>#REF!</v>
      </c>
      <c r="D107" s="113"/>
      <c r="E107" s="113"/>
      <c r="F107" s="106">
        <f t="shared" si="3"/>
        <v>-5</v>
      </c>
      <c r="G107" s="106">
        <f t="shared" si="4"/>
        <v>-6</v>
      </c>
      <c r="H107" s="106">
        <f t="shared" si="5"/>
        <v>-11</v>
      </c>
      <c r="I107" s="106"/>
      <c r="J107" s="157" t="s">
        <v>233</v>
      </c>
      <c r="K107" s="157" t="s">
        <v>139</v>
      </c>
      <c r="L107" s="157" t="s">
        <v>234</v>
      </c>
      <c r="M107" s="112"/>
      <c r="N107" s="112"/>
      <c r="O107" s="112"/>
      <c r="P107" s="112"/>
    </row>
    <row r="108" spans="1:16" s="167" customFormat="1" ht="15" hidden="1">
      <c r="A108" s="105" t="e">
        <f>'1-συμβολαια'!#REF!</f>
        <v>#REF!</v>
      </c>
      <c r="B108" s="110" t="e">
        <f>'1-συμβολαια'!#REF!</f>
        <v>#REF!</v>
      </c>
      <c r="C108" s="114" t="e">
        <f>'1-συμβολαια'!#REF!</f>
        <v>#REF!</v>
      </c>
      <c r="D108" s="113"/>
      <c r="E108" s="113"/>
      <c r="F108" s="106">
        <f t="shared" si="3"/>
        <v>-5</v>
      </c>
      <c r="G108" s="106">
        <f t="shared" si="4"/>
        <v>-6</v>
      </c>
      <c r="H108" s="106">
        <f t="shared" si="5"/>
        <v>-11</v>
      </c>
      <c r="I108" s="106"/>
      <c r="J108" s="157" t="s">
        <v>233</v>
      </c>
      <c r="K108" s="157" t="s">
        <v>139</v>
      </c>
      <c r="L108" s="157" t="s">
        <v>234</v>
      </c>
      <c r="M108" s="112"/>
      <c r="N108" s="112"/>
      <c r="O108" s="112"/>
      <c r="P108" s="112"/>
    </row>
    <row r="109" spans="1:16" s="167" customFormat="1" ht="15" hidden="1">
      <c r="A109" s="105" t="e">
        <f>'1-συμβολαια'!#REF!</f>
        <v>#REF!</v>
      </c>
      <c r="B109" s="110" t="e">
        <f>'1-συμβολαια'!#REF!</f>
        <v>#REF!</v>
      </c>
      <c r="C109" s="114" t="e">
        <f>'1-συμβολαια'!#REF!</f>
        <v>#REF!</v>
      </c>
      <c r="D109" s="113"/>
      <c r="E109" s="113"/>
      <c r="F109" s="106">
        <f t="shared" si="3"/>
        <v>-5</v>
      </c>
      <c r="G109" s="106">
        <f t="shared" si="4"/>
        <v>-6</v>
      </c>
      <c r="H109" s="106">
        <f t="shared" si="5"/>
        <v>-11</v>
      </c>
      <c r="I109" s="106"/>
      <c r="J109" s="157" t="s">
        <v>233</v>
      </c>
      <c r="K109" s="157" t="s">
        <v>139</v>
      </c>
      <c r="L109" s="157" t="s">
        <v>234</v>
      </c>
      <c r="M109" s="112"/>
      <c r="N109" s="112"/>
      <c r="O109" s="112"/>
      <c r="P109" s="112"/>
    </row>
    <row r="110" spans="1:16" s="167" customFormat="1" ht="15" hidden="1">
      <c r="A110" s="105" t="e">
        <f>'1-συμβολαια'!#REF!</f>
        <v>#REF!</v>
      </c>
      <c r="B110" s="110" t="e">
        <f>'1-συμβολαια'!#REF!</f>
        <v>#REF!</v>
      </c>
      <c r="C110" s="114" t="e">
        <f>'1-συμβολαια'!#REF!</f>
        <v>#REF!</v>
      </c>
      <c r="D110" s="113"/>
      <c r="E110" s="113"/>
      <c r="F110" s="106">
        <f t="shared" ref="F110:F149" si="6">(D110-1)*5</f>
        <v>-5</v>
      </c>
      <c r="G110" s="106">
        <f t="shared" ref="G110:G149" si="7">(D110-1)*6</f>
        <v>-6</v>
      </c>
      <c r="H110" s="106">
        <f t="shared" ref="H110:H149" si="8">F110+G110</f>
        <v>-11</v>
      </c>
      <c r="I110" s="106"/>
      <c r="J110" s="157" t="s">
        <v>233</v>
      </c>
      <c r="K110" s="157" t="s">
        <v>139</v>
      </c>
      <c r="L110" s="157" t="s">
        <v>234</v>
      </c>
      <c r="M110" s="112"/>
      <c r="N110" s="112"/>
      <c r="O110" s="112"/>
      <c r="P110" s="112"/>
    </row>
    <row r="111" spans="1:16" s="167" customFormat="1" ht="15" hidden="1">
      <c r="A111" s="105" t="e">
        <f>'1-συμβολαια'!#REF!</f>
        <v>#REF!</v>
      </c>
      <c r="B111" s="110" t="e">
        <f>'1-συμβολαια'!#REF!</f>
        <v>#REF!</v>
      </c>
      <c r="C111" s="114" t="e">
        <f>'1-συμβολαια'!#REF!</f>
        <v>#REF!</v>
      </c>
      <c r="D111" s="113"/>
      <c r="E111" s="113"/>
      <c r="F111" s="106">
        <f t="shared" si="6"/>
        <v>-5</v>
      </c>
      <c r="G111" s="106">
        <f t="shared" si="7"/>
        <v>-6</v>
      </c>
      <c r="H111" s="106">
        <f t="shared" si="8"/>
        <v>-11</v>
      </c>
      <c r="I111" s="106"/>
      <c r="J111" s="157" t="s">
        <v>233</v>
      </c>
      <c r="K111" s="157" t="s">
        <v>139</v>
      </c>
      <c r="L111" s="157" t="s">
        <v>234</v>
      </c>
      <c r="M111" s="112"/>
      <c r="N111" s="112"/>
      <c r="O111" s="112"/>
      <c r="P111" s="112"/>
    </row>
    <row r="112" spans="1:16" s="167" customFormat="1" ht="15" hidden="1">
      <c r="A112" s="105" t="e">
        <f>'1-συμβολαια'!#REF!</f>
        <v>#REF!</v>
      </c>
      <c r="B112" s="110" t="e">
        <f>'1-συμβολαια'!#REF!</f>
        <v>#REF!</v>
      </c>
      <c r="C112" s="114" t="e">
        <f>'1-συμβολαια'!#REF!</f>
        <v>#REF!</v>
      </c>
      <c r="D112" s="113"/>
      <c r="E112" s="113"/>
      <c r="F112" s="106">
        <f t="shared" si="6"/>
        <v>-5</v>
      </c>
      <c r="G112" s="106">
        <f t="shared" si="7"/>
        <v>-6</v>
      </c>
      <c r="H112" s="106">
        <f t="shared" si="8"/>
        <v>-11</v>
      </c>
      <c r="I112" s="106"/>
      <c r="J112" s="157" t="s">
        <v>233</v>
      </c>
      <c r="K112" s="157" t="s">
        <v>139</v>
      </c>
      <c r="L112" s="157" t="s">
        <v>234</v>
      </c>
      <c r="M112" s="112"/>
      <c r="N112" s="112"/>
      <c r="O112" s="112"/>
      <c r="P112" s="112"/>
    </row>
    <row r="113" spans="1:16" s="167" customFormat="1" ht="15" hidden="1">
      <c r="A113" s="105" t="e">
        <f>'1-συμβολαια'!#REF!</f>
        <v>#REF!</v>
      </c>
      <c r="B113" s="110" t="e">
        <f>'1-συμβολαια'!#REF!</f>
        <v>#REF!</v>
      </c>
      <c r="C113" s="114" t="e">
        <f>'1-συμβολαια'!#REF!</f>
        <v>#REF!</v>
      </c>
      <c r="D113" s="113"/>
      <c r="E113" s="113"/>
      <c r="F113" s="106">
        <f t="shared" si="6"/>
        <v>-5</v>
      </c>
      <c r="G113" s="106">
        <f t="shared" si="7"/>
        <v>-6</v>
      </c>
      <c r="H113" s="106">
        <f t="shared" si="8"/>
        <v>-11</v>
      </c>
      <c r="I113" s="106"/>
      <c r="J113" s="157" t="s">
        <v>233</v>
      </c>
      <c r="K113" s="157" t="s">
        <v>139</v>
      </c>
      <c r="L113" s="157" t="s">
        <v>234</v>
      </c>
      <c r="M113" s="112"/>
      <c r="N113" s="112"/>
      <c r="O113" s="112"/>
      <c r="P113" s="112"/>
    </row>
    <row r="114" spans="1:16" s="167" customFormat="1" ht="15" hidden="1">
      <c r="A114" s="105" t="e">
        <f>'1-συμβολαια'!#REF!</f>
        <v>#REF!</v>
      </c>
      <c r="B114" s="110" t="e">
        <f>'1-συμβολαια'!#REF!</f>
        <v>#REF!</v>
      </c>
      <c r="C114" s="114" t="e">
        <f>'1-συμβολαια'!#REF!</f>
        <v>#REF!</v>
      </c>
      <c r="D114" s="113"/>
      <c r="E114" s="113"/>
      <c r="F114" s="106">
        <f t="shared" si="6"/>
        <v>-5</v>
      </c>
      <c r="G114" s="106">
        <f t="shared" si="7"/>
        <v>-6</v>
      </c>
      <c r="H114" s="106">
        <f t="shared" si="8"/>
        <v>-11</v>
      </c>
      <c r="I114" s="106"/>
      <c r="J114" s="157" t="s">
        <v>233</v>
      </c>
      <c r="K114" s="157" t="s">
        <v>139</v>
      </c>
      <c r="L114" s="157" t="s">
        <v>234</v>
      </c>
      <c r="M114" s="112"/>
      <c r="N114" s="112"/>
      <c r="O114" s="112"/>
      <c r="P114" s="112"/>
    </row>
    <row r="115" spans="1:16" s="167" customFormat="1" ht="15" hidden="1">
      <c r="A115" s="105" t="e">
        <f>'1-συμβολαια'!#REF!</f>
        <v>#REF!</v>
      </c>
      <c r="B115" s="110" t="e">
        <f>'1-συμβολαια'!#REF!</f>
        <v>#REF!</v>
      </c>
      <c r="C115" s="114" t="e">
        <f>'1-συμβολαια'!#REF!</f>
        <v>#REF!</v>
      </c>
      <c r="D115" s="113"/>
      <c r="E115" s="113"/>
      <c r="F115" s="106">
        <f t="shared" si="6"/>
        <v>-5</v>
      </c>
      <c r="G115" s="106">
        <f t="shared" si="7"/>
        <v>-6</v>
      </c>
      <c r="H115" s="106">
        <f t="shared" si="8"/>
        <v>-11</v>
      </c>
      <c r="I115" s="106"/>
      <c r="J115" s="157" t="s">
        <v>233</v>
      </c>
      <c r="K115" s="157" t="s">
        <v>139</v>
      </c>
      <c r="L115" s="157" t="s">
        <v>234</v>
      </c>
      <c r="M115" s="112"/>
      <c r="N115" s="112"/>
      <c r="O115" s="112"/>
      <c r="P115" s="112"/>
    </row>
    <row r="116" spans="1:16" s="167" customFormat="1" ht="15" hidden="1">
      <c r="A116" s="105" t="e">
        <f>'1-συμβολαια'!#REF!</f>
        <v>#REF!</v>
      </c>
      <c r="B116" s="110" t="e">
        <f>'1-συμβολαια'!#REF!</f>
        <v>#REF!</v>
      </c>
      <c r="C116" s="114" t="e">
        <f>'1-συμβολαια'!#REF!</f>
        <v>#REF!</v>
      </c>
      <c r="D116" s="113"/>
      <c r="E116" s="113"/>
      <c r="F116" s="106">
        <f t="shared" si="6"/>
        <v>-5</v>
      </c>
      <c r="G116" s="106">
        <f t="shared" si="7"/>
        <v>-6</v>
      </c>
      <c r="H116" s="106">
        <f t="shared" si="8"/>
        <v>-11</v>
      </c>
      <c r="I116" s="106"/>
      <c r="J116" s="157" t="s">
        <v>233</v>
      </c>
      <c r="K116" s="157" t="s">
        <v>139</v>
      </c>
      <c r="L116" s="157" t="s">
        <v>234</v>
      </c>
      <c r="M116" s="112"/>
      <c r="N116" s="112"/>
      <c r="O116" s="112"/>
      <c r="P116" s="112"/>
    </row>
    <row r="117" spans="1:16" s="167" customFormat="1" ht="15" hidden="1">
      <c r="A117" s="105" t="e">
        <f>'1-συμβολαια'!#REF!</f>
        <v>#REF!</v>
      </c>
      <c r="B117" s="110" t="e">
        <f>'1-συμβολαια'!#REF!</f>
        <v>#REF!</v>
      </c>
      <c r="C117" s="114" t="e">
        <f>'1-συμβολαια'!#REF!</f>
        <v>#REF!</v>
      </c>
      <c r="D117" s="113"/>
      <c r="E117" s="113"/>
      <c r="F117" s="106">
        <f t="shared" si="6"/>
        <v>-5</v>
      </c>
      <c r="G117" s="106">
        <f t="shared" si="7"/>
        <v>-6</v>
      </c>
      <c r="H117" s="106">
        <f t="shared" si="8"/>
        <v>-11</v>
      </c>
      <c r="I117" s="106"/>
      <c r="J117" s="157" t="s">
        <v>233</v>
      </c>
      <c r="K117" s="157" t="s">
        <v>139</v>
      </c>
      <c r="L117" s="157" t="s">
        <v>234</v>
      </c>
      <c r="M117" s="112"/>
      <c r="N117" s="112"/>
      <c r="O117" s="112"/>
      <c r="P117" s="112"/>
    </row>
    <row r="118" spans="1:16" s="167" customFormat="1" ht="15" hidden="1">
      <c r="A118" s="105" t="e">
        <f>'1-συμβολαια'!#REF!</f>
        <v>#REF!</v>
      </c>
      <c r="B118" s="110" t="e">
        <f>'1-συμβολαια'!#REF!</f>
        <v>#REF!</v>
      </c>
      <c r="C118" s="114" t="e">
        <f>'1-συμβολαια'!#REF!</f>
        <v>#REF!</v>
      </c>
      <c r="D118" s="113"/>
      <c r="E118" s="113"/>
      <c r="F118" s="106">
        <f t="shared" si="6"/>
        <v>-5</v>
      </c>
      <c r="G118" s="106">
        <f t="shared" si="7"/>
        <v>-6</v>
      </c>
      <c r="H118" s="106">
        <f t="shared" si="8"/>
        <v>-11</v>
      </c>
      <c r="I118" s="106"/>
      <c r="J118" s="157" t="s">
        <v>233</v>
      </c>
      <c r="K118" s="157" t="s">
        <v>139</v>
      </c>
      <c r="L118" s="157" t="s">
        <v>234</v>
      </c>
      <c r="M118" s="112"/>
      <c r="N118" s="112"/>
      <c r="O118" s="112"/>
      <c r="P118" s="112"/>
    </row>
    <row r="119" spans="1:16" s="167" customFormat="1" ht="15" hidden="1">
      <c r="A119" s="105" t="e">
        <f>'1-συμβολαια'!#REF!</f>
        <v>#REF!</v>
      </c>
      <c r="B119" s="110" t="e">
        <f>'1-συμβολαια'!#REF!</f>
        <v>#REF!</v>
      </c>
      <c r="C119" s="114" t="e">
        <f>'1-συμβολαια'!#REF!</f>
        <v>#REF!</v>
      </c>
      <c r="D119" s="113"/>
      <c r="E119" s="113"/>
      <c r="F119" s="106">
        <f t="shared" si="6"/>
        <v>-5</v>
      </c>
      <c r="G119" s="106">
        <f t="shared" si="7"/>
        <v>-6</v>
      </c>
      <c r="H119" s="106">
        <f t="shared" si="8"/>
        <v>-11</v>
      </c>
      <c r="I119" s="106"/>
      <c r="J119" s="157" t="s">
        <v>233</v>
      </c>
      <c r="K119" s="157" t="s">
        <v>139</v>
      </c>
      <c r="L119" s="157" t="s">
        <v>234</v>
      </c>
      <c r="M119" s="112"/>
      <c r="N119" s="112"/>
      <c r="O119" s="112"/>
      <c r="P119" s="112"/>
    </row>
    <row r="120" spans="1:16" s="167" customFormat="1" ht="15" hidden="1">
      <c r="A120" s="105" t="e">
        <f>'1-συμβολαια'!#REF!</f>
        <v>#REF!</v>
      </c>
      <c r="B120" s="110" t="e">
        <f>'1-συμβολαια'!#REF!</f>
        <v>#REF!</v>
      </c>
      <c r="C120" s="114" t="e">
        <f>'1-συμβολαια'!#REF!</f>
        <v>#REF!</v>
      </c>
      <c r="D120" s="113"/>
      <c r="E120" s="113"/>
      <c r="F120" s="106">
        <f t="shared" si="6"/>
        <v>-5</v>
      </c>
      <c r="G120" s="106">
        <f t="shared" si="7"/>
        <v>-6</v>
      </c>
      <c r="H120" s="106">
        <f t="shared" si="8"/>
        <v>-11</v>
      </c>
      <c r="I120" s="106"/>
      <c r="J120" s="157" t="s">
        <v>233</v>
      </c>
      <c r="K120" s="157" t="s">
        <v>139</v>
      </c>
      <c r="L120" s="157" t="s">
        <v>234</v>
      </c>
      <c r="M120" s="112"/>
      <c r="N120" s="112"/>
      <c r="O120" s="112"/>
      <c r="P120" s="112"/>
    </row>
    <row r="121" spans="1:16" s="167" customFormat="1" ht="15" hidden="1">
      <c r="A121" s="105" t="e">
        <f>'1-συμβολαια'!#REF!</f>
        <v>#REF!</v>
      </c>
      <c r="B121" s="110" t="e">
        <f>'1-συμβολαια'!#REF!</f>
        <v>#REF!</v>
      </c>
      <c r="C121" s="114" t="e">
        <f>'1-συμβολαια'!#REF!</f>
        <v>#REF!</v>
      </c>
      <c r="D121" s="113"/>
      <c r="E121" s="113"/>
      <c r="F121" s="106">
        <f t="shared" si="6"/>
        <v>-5</v>
      </c>
      <c r="G121" s="106">
        <f t="shared" si="7"/>
        <v>-6</v>
      </c>
      <c r="H121" s="106">
        <f t="shared" si="8"/>
        <v>-11</v>
      </c>
      <c r="I121" s="106"/>
      <c r="J121" s="157" t="s">
        <v>233</v>
      </c>
      <c r="K121" s="157" t="s">
        <v>139</v>
      </c>
      <c r="L121" s="157" t="s">
        <v>234</v>
      </c>
      <c r="M121" s="112"/>
      <c r="N121" s="112"/>
      <c r="O121" s="112"/>
      <c r="P121" s="112"/>
    </row>
    <row r="122" spans="1:16" s="167" customFormat="1" ht="15" hidden="1">
      <c r="A122" s="105" t="e">
        <f>'1-συμβολαια'!#REF!</f>
        <v>#REF!</v>
      </c>
      <c r="B122" s="110" t="e">
        <f>'1-συμβολαια'!#REF!</f>
        <v>#REF!</v>
      </c>
      <c r="C122" s="114" t="e">
        <f>'1-συμβολαια'!#REF!</f>
        <v>#REF!</v>
      </c>
      <c r="D122" s="113"/>
      <c r="E122" s="113"/>
      <c r="F122" s="106">
        <f t="shared" si="6"/>
        <v>-5</v>
      </c>
      <c r="G122" s="106">
        <f t="shared" si="7"/>
        <v>-6</v>
      </c>
      <c r="H122" s="106">
        <f t="shared" si="8"/>
        <v>-11</v>
      </c>
      <c r="I122" s="106"/>
      <c r="J122" s="157" t="s">
        <v>233</v>
      </c>
      <c r="K122" s="157" t="s">
        <v>139</v>
      </c>
      <c r="L122" s="157" t="s">
        <v>234</v>
      </c>
      <c r="M122" s="112"/>
      <c r="N122" s="112"/>
      <c r="O122" s="112"/>
      <c r="P122" s="112"/>
    </row>
    <row r="123" spans="1:16" s="167" customFormat="1" ht="15" hidden="1">
      <c r="A123" s="105" t="e">
        <f>'1-συμβολαια'!#REF!</f>
        <v>#REF!</v>
      </c>
      <c r="B123" s="110" t="e">
        <f>'1-συμβολαια'!#REF!</f>
        <v>#REF!</v>
      </c>
      <c r="C123" s="114" t="e">
        <f>'1-συμβολαια'!#REF!</f>
        <v>#REF!</v>
      </c>
      <c r="D123" s="113"/>
      <c r="E123" s="113"/>
      <c r="F123" s="106">
        <f t="shared" si="6"/>
        <v>-5</v>
      </c>
      <c r="G123" s="106">
        <f t="shared" si="7"/>
        <v>-6</v>
      </c>
      <c r="H123" s="106">
        <f t="shared" si="8"/>
        <v>-11</v>
      </c>
      <c r="I123" s="106"/>
      <c r="J123" s="157" t="s">
        <v>233</v>
      </c>
      <c r="K123" s="157" t="s">
        <v>139</v>
      </c>
      <c r="L123" s="157" t="s">
        <v>234</v>
      </c>
      <c r="M123" s="112"/>
      <c r="N123" s="112"/>
      <c r="O123" s="112"/>
      <c r="P123" s="112"/>
    </row>
    <row r="124" spans="1:16" s="167" customFormat="1" ht="15" hidden="1">
      <c r="A124" s="105" t="e">
        <f>'1-συμβολαια'!#REF!</f>
        <v>#REF!</v>
      </c>
      <c r="B124" s="110" t="e">
        <f>'1-συμβολαια'!#REF!</f>
        <v>#REF!</v>
      </c>
      <c r="C124" s="114" t="e">
        <f>'1-συμβολαια'!#REF!</f>
        <v>#REF!</v>
      </c>
      <c r="D124" s="113"/>
      <c r="E124" s="113"/>
      <c r="F124" s="106">
        <f t="shared" si="6"/>
        <v>-5</v>
      </c>
      <c r="G124" s="106">
        <f t="shared" si="7"/>
        <v>-6</v>
      </c>
      <c r="H124" s="106">
        <f t="shared" si="8"/>
        <v>-11</v>
      </c>
      <c r="I124" s="106"/>
      <c r="J124" s="157" t="s">
        <v>233</v>
      </c>
      <c r="K124" s="157" t="s">
        <v>139</v>
      </c>
      <c r="L124" s="157" t="s">
        <v>234</v>
      </c>
      <c r="M124" s="112"/>
      <c r="N124" s="112"/>
      <c r="O124" s="112"/>
      <c r="P124" s="112"/>
    </row>
    <row r="125" spans="1:16" s="167" customFormat="1" ht="15" hidden="1">
      <c r="A125" s="105" t="e">
        <f>'1-συμβολαια'!#REF!</f>
        <v>#REF!</v>
      </c>
      <c r="B125" s="110" t="e">
        <f>'1-συμβολαια'!#REF!</f>
        <v>#REF!</v>
      </c>
      <c r="C125" s="114" t="e">
        <f>'1-συμβολαια'!#REF!</f>
        <v>#REF!</v>
      </c>
      <c r="D125" s="113"/>
      <c r="E125" s="113"/>
      <c r="F125" s="106">
        <f t="shared" si="6"/>
        <v>-5</v>
      </c>
      <c r="G125" s="106">
        <f t="shared" si="7"/>
        <v>-6</v>
      </c>
      <c r="H125" s="106">
        <f t="shared" si="8"/>
        <v>-11</v>
      </c>
      <c r="I125" s="106"/>
      <c r="J125" s="157" t="s">
        <v>233</v>
      </c>
      <c r="K125" s="157" t="s">
        <v>139</v>
      </c>
      <c r="L125" s="157" t="s">
        <v>234</v>
      </c>
      <c r="M125" s="112"/>
      <c r="N125" s="112"/>
      <c r="O125" s="112"/>
      <c r="P125" s="112"/>
    </row>
    <row r="126" spans="1:16" s="167" customFormat="1" ht="15" hidden="1">
      <c r="A126" s="105" t="e">
        <f>'1-συμβολαια'!#REF!</f>
        <v>#REF!</v>
      </c>
      <c r="B126" s="110" t="e">
        <f>'1-συμβολαια'!#REF!</f>
        <v>#REF!</v>
      </c>
      <c r="C126" s="114" t="e">
        <f>'1-συμβολαια'!#REF!</f>
        <v>#REF!</v>
      </c>
      <c r="D126" s="113"/>
      <c r="E126" s="113"/>
      <c r="F126" s="106">
        <f t="shared" si="6"/>
        <v>-5</v>
      </c>
      <c r="G126" s="106">
        <f t="shared" si="7"/>
        <v>-6</v>
      </c>
      <c r="H126" s="106">
        <f t="shared" si="8"/>
        <v>-11</v>
      </c>
      <c r="I126" s="106"/>
      <c r="J126" s="157" t="s">
        <v>233</v>
      </c>
      <c r="K126" s="157" t="s">
        <v>139</v>
      </c>
      <c r="L126" s="157" t="s">
        <v>234</v>
      </c>
      <c r="M126" s="112"/>
      <c r="N126" s="112"/>
      <c r="O126" s="112"/>
      <c r="P126" s="112"/>
    </row>
    <row r="127" spans="1:16" s="167" customFormat="1" ht="15" hidden="1">
      <c r="A127" s="105" t="e">
        <f>'1-συμβολαια'!#REF!</f>
        <v>#REF!</v>
      </c>
      <c r="B127" s="110" t="e">
        <f>'1-συμβολαια'!#REF!</f>
        <v>#REF!</v>
      </c>
      <c r="C127" s="114" t="e">
        <f>'1-συμβολαια'!#REF!</f>
        <v>#REF!</v>
      </c>
      <c r="D127" s="113"/>
      <c r="E127" s="113"/>
      <c r="F127" s="106">
        <f t="shared" si="6"/>
        <v>-5</v>
      </c>
      <c r="G127" s="106">
        <f t="shared" si="7"/>
        <v>-6</v>
      </c>
      <c r="H127" s="106">
        <f t="shared" si="8"/>
        <v>-11</v>
      </c>
      <c r="I127" s="106"/>
      <c r="J127" s="157" t="s">
        <v>233</v>
      </c>
      <c r="K127" s="157" t="s">
        <v>139</v>
      </c>
      <c r="L127" s="157" t="s">
        <v>234</v>
      </c>
      <c r="M127" s="112"/>
      <c r="N127" s="112"/>
      <c r="O127" s="112"/>
      <c r="P127" s="112"/>
    </row>
    <row r="128" spans="1:16" s="167" customFormat="1" ht="15" hidden="1">
      <c r="A128" s="105" t="e">
        <f>'1-συμβολαια'!#REF!</f>
        <v>#REF!</v>
      </c>
      <c r="B128" s="110" t="e">
        <f>'1-συμβολαια'!#REF!</f>
        <v>#REF!</v>
      </c>
      <c r="C128" s="114" t="e">
        <f>'1-συμβολαια'!#REF!</f>
        <v>#REF!</v>
      </c>
      <c r="D128" s="113"/>
      <c r="E128" s="113"/>
      <c r="F128" s="106">
        <f t="shared" si="6"/>
        <v>-5</v>
      </c>
      <c r="G128" s="106">
        <f t="shared" si="7"/>
        <v>-6</v>
      </c>
      <c r="H128" s="106">
        <f t="shared" si="8"/>
        <v>-11</v>
      </c>
      <c r="I128" s="106"/>
      <c r="J128" s="157" t="s">
        <v>233</v>
      </c>
      <c r="K128" s="157" t="s">
        <v>139</v>
      </c>
      <c r="L128" s="157" t="s">
        <v>234</v>
      </c>
      <c r="M128" s="112"/>
      <c r="N128" s="112"/>
      <c r="O128" s="112"/>
      <c r="P128" s="112"/>
    </row>
    <row r="129" spans="1:16" s="167" customFormat="1" ht="15" hidden="1">
      <c r="A129" s="105" t="e">
        <f>'1-συμβολαια'!#REF!</f>
        <v>#REF!</v>
      </c>
      <c r="B129" s="110" t="e">
        <f>'1-συμβολαια'!#REF!</f>
        <v>#REF!</v>
      </c>
      <c r="C129" s="114" t="e">
        <f>'1-συμβολαια'!#REF!</f>
        <v>#REF!</v>
      </c>
      <c r="D129" s="113"/>
      <c r="E129" s="113"/>
      <c r="F129" s="106">
        <f t="shared" si="6"/>
        <v>-5</v>
      </c>
      <c r="G129" s="106">
        <f t="shared" si="7"/>
        <v>-6</v>
      </c>
      <c r="H129" s="106">
        <f t="shared" si="8"/>
        <v>-11</v>
      </c>
      <c r="I129" s="106"/>
      <c r="J129" s="157" t="s">
        <v>233</v>
      </c>
      <c r="K129" s="157" t="s">
        <v>139</v>
      </c>
      <c r="L129" s="157" t="s">
        <v>234</v>
      </c>
      <c r="M129" s="112"/>
      <c r="N129" s="112"/>
      <c r="O129" s="112"/>
      <c r="P129" s="112"/>
    </row>
    <row r="130" spans="1:16" s="167" customFormat="1" ht="15" hidden="1">
      <c r="A130" s="105" t="e">
        <f>'1-συμβολαια'!#REF!</f>
        <v>#REF!</v>
      </c>
      <c r="B130" s="110" t="e">
        <f>'1-συμβολαια'!#REF!</f>
        <v>#REF!</v>
      </c>
      <c r="C130" s="114" t="e">
        <f>'1-συμβολαια'!#REF!</f>
        <v>#REF!</v>
      </c>
      <c r="D130" s="113"/>
      <c r="E130" s="113"/>
      <c r="F130" s="106">
        <f t="shared" si="6"/>
        <v>-5</v>
      </c>
      <c r="G130" s="106">
        <f t="shared" si="7"/>
        <v>-6</v>
      </c>
      <c r="H130" s="106">
        <f t="shared" si="8"/>
        <v>-11</v>
      </c>
      <c r="I130" s="106"/>
      <c r="J130" s="157" t="s">
        <v>233</v>
      </c>
      <c r="K130" s="157" t="s">
        <v>139</v>
      </c>
      <c r="L130" s="157" t="s">
        <v>234</v>
      </c>
      <c r="M130" s="112"/>
      <c r="N130" s="112"/>
      <c r="O130" s="112"/>
      <c r="P130" s="112"/>
    </row>
    <row r="131" spans="1:16" s="167" customFormat="1" ht="15" hidden="1">
      <c r="A131" s="105" t="e">
        <f>'1-συμβολαια'!#REF!</f>
        <v>#REF!</v>
      </c>
      <c r="B131" s="110" t="e">
        <f>'1-συμβολαια'!#REF!</f>
        <v>#REF!</v>
      </c>
      <c r="C131" s="114" t="e">
        <f>'1-συμβολαια'!#REF!</f>
        <v>#REF!</v>
      </c>
      <c r="D131" s="113"/>
      <c r="E131" s="113"/>
      <c r="F131" s="106">
        <f t="shared" si="6"/>
        <v>-5</v>
      </c>
      <c r="G131" s="106">
        <f t="shared" si="7"/>
        <v>-6</v>
      </c>
      <c r="H131" s="106">
        <f t="shared" si="8"/>
        <v>-11</v>
      </c>
      <c r="I131" s="106"/>
      <c r="J131" s="157" t="s">
        <v>233</v>
      </c>
      <c r="K131" s="157" t="s">
        <v>139</v>
      </c>
      <c r="L131" s="157" t="s">
        <v>234</v>
      </c>
      <c r="M131" s="112"/>
      <c r="N131" s="112"/>
      <c r="O131" s="112"/>
      <c r="P131" s="112"/>
    </row>
    <row r="132" spans="1:16" s="167" customFormat="1" ht="15" hidden="1">
      <c r="A132" s="105" t="e">
        <f>'1-συμβολαια'!#REF!</f>
        <v>#REF!</v>
      </c>
      <c r="B132" s="110" t="e">
        <f>'1-συμβολαια'!#REF!</f>
        <v>#REF!</v>
      </c>
      <c r="C132" s="114" t="e">
        <f>'1-συμβολαια'!#REF!</f>
        <v>#REF!</v>
      </c>
      <c r="D132" s="113"/>
      <c r="E132" s="113"/>
      <c r="F132" s="106">
        <f t="shared" si="6"/>
        <v>-5</v>
      </c>
      <c r="G132" s="106">
        <f t="shared" si="7"/>
        <v>-6</v>
      </c>
      <c r="H132" s="106">
        <f t="shared" si="8"/>
        <v>-11</v>
      </c>
      <c r="I132" s="106"/>
      <c r="J132" s="157" t="s">
        <v>233</v>
      </c>
      <c r="K132" s="157" t="s">
        <v>139</v>
      </c>
      <c r="L132" s="157" t="s">
        <v>234</v>
      </c>
      <c r="M132" s="112"/>
      <c r="N132" s="112"/>
      <c r="O132" s="112"/>
      <c r="P132" s="112"/>
    </row>
    <row r="133" spans="1:16" s="167" customFormat="1" ht="15" hidden="1">
      <c r="A133" s="105" t="e">
        <f>'1-συμβολαια'!#REF!</f>
        <v>#REF!</v>
      </c>
      <c r="B133" s="110" t="e">
        <f>'1-συμβολαια'!#REF!</f>
        <v>#REF!</v>
      </c>
      <c r="C133" s="114" t="e">
        <f>'1-συμβολαια'!#REF!</f>
        <v>#REF!</v>
      </c>
      <c r="D133" s="113"/>
      <c r="E133" s="113"/>
      <c r="F133" s="106">
        <f t="shared" si="6"/>
        <v>-5</v>
      </c>
      <c r="G133" s="106">
        <f t="shared" si="7"/>
        <v>-6</v>
      </c>
      <c r="H133" s="106">
        <f t="shared" si="8"/>
        <v>-11</v>
      </c>
      <c r="I133" s="106"/>
      <c r="J133" s="157" t="s">
        <v>233</v>
      </c>
      <c r="K133" s="157" t="s">
        <v>139</v>
      </c>
      <c r="L133" s="157" t="s">
        <v>234</v>
      </c>
      <c r="M133" s="112"/>
      <c r="N133" s="112"/>
      <c r="O133" s="112"/>
      <c r="P133" s="112"/>
    </row>
    <row r="134" spans="1:16" s="167" customFormat="1" ht="15" hidden="1">
      <c r="A134" s="105" t="e">
        <f>'1-συμβολαια'!#REF!</f>
        <v>#REF!</v>
      </c>
      <c r="B134" s="110" t="e">
        <f>'1-συμβολαια'!#REF!</f>
        <v>#REF!</v>
      </c>
      <c r="C134" s="114" t="e">
        <f>'1-συμβολαια'!#REF!</f>
        <v>#REF!</v>
      </c>
      <c r="D134" s="113"/>
      <c r="E134" s="113"/>
      <c r="F134" s="106">
        <f t="shared" si="6"/>
        <v>-5</v>
      </c>
      <c r="G134" s="106">
        <f t="shared" si="7"/>
        <v>-6</v>
      </c>
      <c r="H134" s="106">
        <f t="shared" si="8"/>
        <v>-11</v>
      </c>
      <c r="I134" s="106"/>
      <c r="J134" s="157" t="s">
        <v>233</v>
      </c>
      <c r="K134" s="157" t="s">
        <v>139</v>
      </c>
      <c r="L134" s="157" t="s">
        <v>234</v>
      </c>
      <c r="M134" s="112"/>
      <c r="N134" s="112"/>
      <c r="O134" s="112"/>
      <c r="P134" s="112"/>
    </row>
    <row r="135" spans="1:16" s="167" customFormat="1" ht="15" hidden="1">
      <c r="A135" s="105" t="e">
        <f>'1-συμβολαια'!#REF!</f>
        <v>#REF!</v>
      </c>
      <c r="B135" s="110" t="e">
        <f>'1-συμβολαια'!#REF!</f>
        <v>#REF!</v>
      </c>
      <c r="C135" s="114" t="e">
        <f>'1-συμβολαια'!#REF!</f>
        <v>#REF!</v>
      </c>
      <c r="D135" s="113"/>
      <c r="E135" s="113"/>
      <c r="F135" s="106">
        <f t="shared" si="6"/>
        <v>-5</v>
      </c>
      <c r="G135" s="106">
        <f t="shared" si="7"/>
        <v>-6</v>
      </c>
      <c r="H135" s="106">
        <f t="shared" si="8"/>
        <v>-11</v>
      </c>
      <c r="I135" s="106"/>
      <c r="J135" s="157" t="s">
        <v>233</v>
      </c>
      <c r="K135" s="157" t="s">
        <v>139</v>
      </c>
      <c r="L135" s="157" t="s">
        <v>234</v>
      </c>
      <c r="M135" s="112"/>
      <c r="N135" s="112"/>
      <c r="O135" s="112"/>
      <c r="P135" s="112"/>
    </row>
    <row r="136" spans="1:16" s="167" customFormat="1" ht="15" hidden="1">
      <c r="A136" s="105" t="e">
        <f>'1-συμβολαια'!#REF!</f>
        <v>#REF!</v>
      </c>
      <c r="B136" s="110" t="e">
        <f>'1-συμβολαια'!#REF!</f>
        <v>#REF!</v>
      </c>
      <c r="C136" s="114" t="e">
        <f>'1-συμβολαια'!#REF!</f>
        <v>#REF!</v>
      </c>
      <c r="D136" s="113"/>
      <c r="E136" s="113"/>
      <c r="F136" s="106">
        <f t="shared" si="6"/>
        <v>-5</v>
      </c>
      <c r="G136" s="106">
        <f t="shared" si="7"/>
        <v>-6</v>
      </c>
      <c r="H136" s="106">
        <f t="shared" si="8"/>
        <v>-11</v>
      </c>
      <c r="I136" s="106"/>
      <c r="J136" s="157" t="s">
        <v>233</v>
      </c>
      <c r="K136" s="157" t="s">
        <v>139</v>
      </c>
      <c r="L136" s="157" t="s">
        <v>234</v>
      </c>
      <c r="M136" s="112"/>
      <c r="N136" s="112"/>
      <c r="O136" s="112"/>
      <c r="P136" s="112"/>
    </row>
    <row r="137" spans="1:16" s="167" customFormat="1" ht="15" hidden="1">
      <c r="A137" s="105" t="e">
        <f>'1-συμβολαια'!#REF!</f>
        <v>#REF!</v>
      </c>
      <c r="B137" s="110" t="e">
        <f>'1-συμβολαια'!#REF!</f>
        <v>#REF!</v>
      </c>
      <c r="C137" s="114" t="e">
        <f>'1-συμβολαια'!#REF!</f>
        <v>#REF!</v>
      </c>
      <c r="D137" s="113"/>
      <c r="E137" s="113"/>
      <c r="F137" s="106">
        <f t="shared" si="6"/>
        <v>-5</v>
      </c>
      <c r="G137" s="106">
        <f t="shared" si="7"/>
        <v>-6</v>
      </c>
      <c r="H137" s="106">
        <f t="shared" si="8"/>
        <v>-11</v>
      </c>
      <c r="I137" s="106"/>
      <c r="J137" s="157" t="s">
        <v>233</v>
      </c>
      <c r="K137" s="157" t="s">
        <v>139</v>
      </c>
      <c r="L137" s="157" t="s">
        <v>234</v>
      </c>
      <c r="M137" s="112"/>
      <c r="N137" s="112"/>
      <c r="O137" s="112"/>
      <c r="P137" s="112"/>
    </row>
    <row r="138" spans="1:16" s="167" customFormat="1" ht="15" hidden="1">
      <c r="A138" s="105" t="e">
        <f>'1-συμβολαια'!#REF!</f>
        <v>#REF!</v>
      </c>
      <c r="B138" s="110" t="e">
        <f>'1-συμβολαια'!#REF!</f>
        <v>#REF!</v>
      </c>
      <c r="C138" s="114" t="e">
        <f>'1-συμβολαια'!#REF!</f>
        <v>#REF!</v>
      </c>
      <c r="D138" s="113"/>
      <c r="E138" s="113"/>
      <c r="F138" s="106">
        <f t="shared" si="6"/>
        <v>-5</v>
      </c>
      <c r="G138" s="106">
        <f t="shared" si="7"/>
        <v>-6</v>
      </c>
      <c r="H138" s="106">
        <f t="shared" si="8"/>
        <v>-11</v>
      </c>
      <c r="I138" s="106"/>
      <c r="J138" s="157" t="s">
        <v>233</v>
      </c>
      <c r="K138" s="157" t="s">
        <v>139</v>
      </c>
      <c r="L138" s="157" t="s">
        <v>234</v>
      </c>
      <c r="M138" s="112"/>
      <c r="N138" s="112"/>
      <c r="O138" s="112"/>
      <c r="P138" s="112"/>
    </row>
    <row r="139" spans="1:16" s="167" customFormat="1" ht="15" hidden="1">
      <c r="A139" s="105" t="e">
        <f>'1-συμβολαια'!#REF!</f>
        <v>#REF!</v>
      </c>
      <c r="B139" s="110" t="e">
        <f>'1-συμβολαια'!#REF!</f>
        <v>#REF!</v>
      </c>
      <c r="C139" s="114" t="e">
        <f>'1-συμβολαια'!#REF!</f>
        <v>#REF!</v>
      </c>
      <c r="D139" s="113"/>
      <c r="E139" s="113"/>
      <c r="F139" s="106">
        <f t="shared" si="6"/>
        <v>-5</v>
      </c>
      <c r="G139" s="106">
        <f t="shared" si="7"/>
        <v>-6</v>
      </c>
      <c r="H139" s="106">
        <f t="shared" si="8"/>
        <v>-11</v>
      </c>
      <c r="I139" s="106"/>
      <c r="J139" s="157" t="s">
        <v>233</v>
      </c>
      <c r="K139" s="157" t="s">
        <v>139</v>
      </c>
      <c r="L139" s="157" t="s">
        <v>234</v>
      </c>
      <c r="M139" s="112"/>
      <c r="N139" s="112"/>
      <c r="O139" s="112"/>
      <c r="P139" s="112"/>
    </row>
    <row r="140" spans="1:16" s="167" customFormat="1" ht="15" hidden="1">
      <c r="A140" s="105" t="e">
        <f>'1-συμβολαια'!#REF!</f>
        <v>#REF!</v>
      </c>
      <c r="B140" s="110" t="e">
        <f>'1-συμβολαια'!#REF!</f>
        <v>#REF!</v>
      </c>
      <c r="C140" s="114" t="e">
        <f>'1-συμβολαια'!#REF!</f>
        <v>#REF!</v>
      </c>
      <c r="D140" s="113"/>
      <c r="E140" s="113"/>
      <c r="F140" s="106">
        <f t="shared" si="6"/>
        <v>-5</v>
      </c>
      <c r="G140" s="106">
        <f t="shared" si="7"/>
        <v>-6</v>
      </c>
      <c r="H140" s="106">
        <f t="shared" si="8"/>
        <v>-11</v>
      </c>
      <c r="I140" s="106"/>
      <c r="J140" s="157" t="s">
        <v>233</v>
      </c>
      <c r="K140" s="157" t="s">
        <v>139</v>
      </c>
      <c r="L140" s="157" t="s">
        <v>234</v>
      </c>
      <c r="M140" s="112"/>
      <c r="N140" s="112"/>
      <c r="O140" s="112"/>
      <c r="P140" s="112"/>
    </row>
    <row r="141" spans="1:16" s="167" customFormat="1" ht="15" hidden="1">
      <c r="A141" s="105" t="e">
        <f>'1-συμβολαια'!#REF!</f>
        <v>#REF!</v>
      </c>
      <c r="B141" s="110" t="e">
        <f>'1-συμβολαια'!#REF!</f>
        <v>#REF!</v>
      </c>
      <c r="C141" s="114" t="e">
        <f>'1-συμβολαια'!#REF!</f>
        <v>#REF!</v>
      </c>
      <c r="D141" s="113"/>
      <c r="E141" s="113"/>
      <c r="F141" s="106">
        <f t="shared" si="6"/>
        <v>-5</v>
      </c>
      <c r="G141" s="106">
        <f t="shared" si="7"/>
        <v>-6</v>
      </c>
      <c r="H141" s="106">
        <f t="shared" si="8"/>
        <v>-11</v>
      </c>
      <c r="I141" s="106"/>
      <c r="J141" s="157" t="s">
        <v>233</v>
      </c>
      <c r="K141" s="157" t="s">
        <v>139</v>
      </c>
      <c r="L141" s="157" t="s">
        <v>234</v>
      </c>
      <c r="M141" s="112"/>
      <c r="N141" s="112"/>
      <c r="O141" s="112"/>
      <c r="P141" s="112"/>
    </row>
    <row r="142" spans="1:16" s="167" customFormat="1" ht="15" hidden="1">
      <c r="A142" s="105" t="e">
        <f>'1-συμβολαια'!#REF!</f>
        <v>#REF!</v>
      </c>
      <c r="B142" s="110" t="e">
        <f>'1-συμβολαια'!#REF!</f>
        <v>#REF!</v>
      </c>
      <c r="C142" s="114" t="e">
        <f>'1-συμβολαια'!#REF!</f>
        <v>#REF!</v>
      </c>
      <c r="D142" s="113"/>
      <c r="E142" s="113"/>
      <c r="F142" s="106">
        <f t="shared" si="6"/>
        <v>-5</v>
      </c>
      <c r="G142" s="106">
        <f t="shared" si="7"/>
        <v>-6</v>
      </c>
      <c r="H142" s="106">
        <f t="shared" si="8"/>
        <v>-11</v>
      </c>
      <c r="I142" s="106"/>
      <c r="J142" s="157" t="s">
        <v>233</v>
      </c>
      <c r="K142" s="157" t="s">
        <v>139</v>
      </c>
      <c r="L142" s="157" t="s">
        <v>234</v>
      </c>
      <c r="M142" s="112"/>
      <c r="N142" s="112"/>
      <c r="O142" s="112"/>
      <c r="P142" s="112"/>
    </row>
    <row r="143" spans="1:16" s="167" customFormat="1" ht="15" hidden="1">
      <c r="A143" s="105" t="e">
        <f>'1-συμβολαια'!#REF!</f>
        <v>#REF!</v>
      </c>
      <c r="B143" s="110" t="e">
        <f>'1-συμβολαια'!#REF!</f>
        <v>#REF!</v>
      </c>
      <c r="C143" s="114" t="e">
        <f>'1-συμβολαια'!#REF!</f>
        <v>#REF!</v>
      </c>
      <c r="D143" s="113"/>
      <c r="E143" s="113"/>
      <c r="F143" s="106">
        <f t="shared" si="6"/>
        <v>-5</v>
      </c>
      <c r="G143" s="106">
        <f t="shared" si="7"/>
        <v>-6</v>
      </c>
      <c r="H143" s="106">
        <f t="shared" si="8"/>
        <v>-11</v>
      </c>
      <c r="I143" s="106"/>
      <c r="J143" s="157" t="s">
        <v>233</v>
      </c>
      <c r="K143" s="157" t="s">
        <v>139</v>
      </c>
      <c r="L143" s="157" t="s">
        <v>234</v>
      </c>
      <c r="M143" s="112"/>
      <c r="N143" s="112"/>
      <c r="O143" s="112"/>
      <c r="P143" s="112"/>
    </row>
    <row r="144" spans="1:16" s="167" customFormat="1" ht="15" hidden="1">
      <c r="A144" s="105" t="e">
        <f>'1-συμβολαια'!#REF!</f>
        <v>#REF!</v>
      </c>
      <c r="B144" s="110" t="e">
        <f>'1-συμβολαια'!#REF!</f>
        <v>#REF!</v>
      </c>
      <c r="C144" s="114" t="e">
        <f>'1-συμβολαια'!#REF!</f>
        <v>#REF!</v>
      </c>
      <c r="D144" s="113"/>
      <c r="E144" s="113"/>
      <c r="F144" s="106">
        <f t="shared" si="6"/>
        <v>-5</v>
      </c>
      <c r="G144" s="106">
        <f t="shared" si="7"/>
        <v>-6</v>
      </c>
      <c r="H144" s="106">
        <f t="shared" si="8"/>
        <v>-11</v>
      </c>
      <c r="I144" s="106"/>
      <c r="J144" s="157" t="s">
        <v>233</v>
      </c>
      <c r="K144" s="157" t="s">
        <v>139</v>
      </c>
      <c r="L144" s="157" t="s">
        <v>234</v>
      </c>
      <c r="M144" s="112"/>
      <c r="N144" s="112"/>
      <c r="O144" s="112"/>
      <c r="P144" s="112"/>
    </row>
    <row r="145" spans="1:16" s="167" customFormat="1" ht="15" hidden="1">
      <c r="A145" s="105" t="e">
        <f>'1-συμβολαια'!#REF!</f>
        <v>#REF!</v>
      </c>
      <c r="B145" s="110" t="e">
        <f>'1-συμβολαια'!#REF!</f>
        <v>#REF!</v>
      </c>
      <c r="C145" s="114" t="e">
        <f>'1-συμβολαια'!#REF!</f>
        <v>#REF!</v>
      </c>
      <c r="D145" s="113"/>
      <c r="E145" s="113"/>
      <c r="F145" s="106">
        <f t="shared" si="6"/>
        <v>-5</v>
      </c>
      <c r="G145" s="106">
        <f t="shared" si="7"/>
        <v>-6</v>
      </c>
      <c r="H145" s="106">
        <f t="shared" si="8"/>
        <v>-11</v>
      </c>
      <c r="I145" s="106"/>
      <c r="J145" s="157" t="s">
        <v>233</v>
      </c>
      <c r="K145" s="157" t="s">
        <v>139</v>
      </c>
      <c r="L145" s="157" t="s">
        <v>234</v>
      </c>
      <c r="M145" s="112"/>
      <c r="N145" s="112"/>
      <c r="O145" s="112"/>
      <c r="P145" s="112"/>
    </row>
    <row r="146" spans="1:16" s="167" customFormat="1" ht="15" hidden="1">
      <c r="A146" s="105" t="e">
        <f>'1-συμβολαια'!#REF!</f>
        <v>#REF!</v>
      </c>
      <c r="B146" s="110" t="e">
        <f>'1-συμβολαια'!#REF!</f>
        <v>#REF!</v>
      </c>
      <c r="C146" s="114" t="e">
        <f>'1-συμβολαια'!#REF!</f>
        <v>#REF!</v>
      </c>
      <c r="D146" s="113"/>
      <c r="E146" s="113"/>
      <c r="F146" s="106">
        <f t="shared" si="6"/>
        <v>-5</v>
      </c>
      <c r="G146" s="106">
        <f t="shared" si="7"/>
        <v>-6</v>
      </c>
      <c r="H146" s="106">
        <f t="shared" si="8"/>
        <v>-11</v>
      </c>
      <c r="I146" s="106"/>
      <c r="J146" s="157" t="s">
        <v>233</v>
      </c>
      <c r="K146" s="157" t="s">
        <v>139</v>
      </c>
      <c r="L146" s="157" t="s">
        <v>234</v>
      </c>
      <c r="M146" s="112"/>
      <c r="N146" s="112"/>
      <c r="O146" s="112"/>
      <c r="P146" s="112"/>
    </row>
    <row r="147" spans="1:16" s="167" customFormat="1" ht="15" hidden="1">
      <c r="A147" s="105" t="e">
        <f>'1-συμβολαια'!#REF!</f>
        <v>#REF!</v>
      </c>
      <c r="B147" s="110" t="e">
        <f>'1-συμβολαια'!#REF!</f>
        <v>#REF!</v>
      </c>
      <c r="C147" s="114" t="e">
        <f>'1-συμβολαια'!#REF!</f>
        <v>#REF!</v>
      </c>
      <c r="D147" s="113"/>
      <c r="E147" s="113"/>
      <c r="F147" s="106">
        <f t="shared" si="6"/>
        <v>-5</v>
      </c>
      <c r="G147" s="106">
        <f t="shared" si="7"/>
        <v>-6</v>
      </c>
      <c r="H147" s="106">
        <f t="shared" si="8"/>
        <v>-11</v>
      </c>
      <c r="I147" s="106"/>
      <c r="J147" s="157" t="s">
        <v>233</v>
      </c>
      <c r="K147" s="157" t="s">
        <v>139</v>
      </c>
      <c r="L147" s="157" t="s">
        <v>234</v>
      </c>
      <c r="M147" s="112"/>
      <c r="N147" s="112"/>
      <c r="O147" s="112"/>
      <c r="P147" s="112"/>
    </row>
    <row r="148" spans="1:16" s="167" customFormat="1" ht="15" hidden="1">
      <c r="A148" s="105" t="e">
        <f>'1-συμβολαια'!#REF!</f>
        <v>#REF!</v>
      </c>
      <c r="B148" s="110" t="e">
        <f>'1-συμβολαια'!#REF!</f>
        <v>#REF!</v>
      </c>
      <c r="C148" s="114" t="e">
        <f>'1-συμβολαια'!#REF!</f>
        <v>#REF!</v>
      </c>
      <c r="D148" s="113"/>
      <c r="E148" s="113"/>
      <c r="F148" s="106">
        <f t="shared" si="6"/>
        <v>-5</v>
      </c>
      <c r="G148" s="106">
        <f t="shared" si="7"/>
        <v>-6</v>
      </c>
      <c r="H148" s="106">
        <f t="shared" si="8"/>
        <v>-11</v>
      </c>
      <c r="I148" s="106"/>
      <c r="J148" s="157" t="s">
        <v>233</v>
      </c>
      <c r="K148" s="157" t="s">
        <v>139</v>
      </c>
      <c r="L148" s="157" t="s">
        <v>234</v>
      </c>
      <c r="M148" s="112"/>
      <c r="N148" s="112"/>
      <c r="O148" s="112"/>
      <c r="P148" s="112"/>
    </row>
    <row r="149" spans="1:16" s="167" customFormat="1" ht="15" hidden="1">
      <c r="A149" s="105" t="e">
        <f>'1-συμβολαια'!#REF!</f>
        <v>#REF!</v>
      </c>
      <c r="B149" s="110" t="e">
        <f>'1-συμβολαια'!#REF!</f>
        <v>#REF!</v>
      </c>
      <c r="C149" s="114" t="e">
        <f>'1-συμβολαια'!#REF!</f>
        <v>#REF!</v>
      </c>
      <c r="D149" s="113"/>
      <c r="E149" s="113"/>
      <c r="F149" s="106">
        <f t="shared" si="6"/>
        <v>-5</v>
      </c>
      <c r="G149" s="106">
        <f t="shared" si="7"/>
        <v>-6</v>
      </c>
      <c r="H149" s="106">
        <f t="shared" si="8"/>
        <v>-11</v>
      </c>
      <c r="I149" s="106"/>
      <c r="J149" s="157" t="s">
        <v>233</v>
      </c>
      <c r="K149" s="157" t="s">
        <v>139</v>
      </c>
      <c r="L149" s="157" t="s">
        <v>234</v>
      </c>
      <c r="M149" s="112"/>
      <c r="N149" s="112"/>
      <c r="O149" s="112"/>
      <c r="P149" s="112"/>
    </row>
    <row r="150" spans="1:16" ht="15.75">
      <c r="A150" s="489" t="s">
        <v>60</v>
      </c>
      <c r="B150" s="490"/>
      <c r="C150" s="490"/>
      <c r="D150" s="490"/>
      <c r="E150" s="505"/>
      <c r="F150" s="126">
        <f>SUM(F3:F149)</f>
        <v>-710</v>
      </c>
      <c r="G150" s="126">
        <f>SUM(G3:G149)</f>
        <v>-852</v>
      </c>
      <c r="H150" s="428"/>
      <c r="I150" s="428"/>
    </row>
    <row r="151" spans="1:16" ht="15.75">
      <c r="J151" s="170" t="s">
        <v>148</v>
      </c>
      <c r="K151" s="171"/>
      <c r="L151" s="171"/>
      <c r="M151" s="171"/>
      <c r="N151" s="171"/>
      <c r="O151" s="171"/>
    </row>
    <row r="152" spans="1:16" ht="15.75">
      <c r="B152" s="300" t="s">
        <v>431</v>
      </c>
      <c r="C152" s="301"/>
      <c r="D152" s="301"/>
      <c r="E152" s="301"/>
      <c r="F152" s="301"/>
      <c r="K152" s="171" t="s">
        <v>149</v>
      </c>
      <c r="L152" s="171"/>
      <c r="M152" s="171"/>
      <c r="N152" s="171"/>
      <c r="O152" s="92"/>
    </row>
    <row r="153" spans="1:16" ht="15.75">
      <c r="B153" s="3"/>
      <c r="C153" s="246" t="s">
        <v>61</v>
      </c>
      <c r="D153" s="3"/>
      <c r="L153" s="170" t="s">
        <v>150</v>
      </c>
    </row>
    <row r="156" spans="1:16">
      <c r="B156" s="245"/>
    </row>
    <row r="157" spans="1:16">
      <c r="B157" s="244"/>
    </row>
  </sheetData>
  <mergeCells count="7">
    <mergeCell ref="J1:P2"/>
    <mergeCell ref="A150:E150"/>
    <mergeCell ref="A1:A2"/>
    <mergeCell ref="D1:E1"/>
    <mergeCell ref="B1:B2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11.5703125" style="8" bestFit="1" customWidth="1"/>
    <col min="2" max="2" width="55.42578125" style="98" bestFit="1" customWidth="1"/>
    <col min="3" max="3" width="7.28515625" style="8" bestFit="1" customWidth="1"/>
    <col min="4" max="4" width="12.2851562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8.5703125" style="8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7" customWidth="1"/>
    <col min="18" max="20" width="6.7109375" style="87" customWidth="1"/>
    <col min="21" max="21" width="30.5703125" style="87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91" t="s">
        <v>1</v>
      </c>
      <c r="B1" s="493" t="s">
        <v>0</v>
      </c>
      <c r="C1" s="523" t="s">
        <v>11</v>
      </c>
      <c r="D1" s="523"/>
      <c r="E1" s="523"/>
      <c r="F1" s="523"/>
      <c r="G1" s="523"/>
      <c r="H1" s="524" t="s">
        <v>12</v>
      </c>
      <c r="I1" s="524"/>
      <c r="J1" s="524"/>
      <c r="K1" s="524"/>
      <c r="L1" s="524"/>
      <c r="M1" s="524"/>
      <c r="N1" s="524"/>
      <c r="O1" s="527" t="s">
        <v>88</v>
      </c>
      <c r="P1" s="525" t="s">
        <v>235</v>
      </c>
      <c r="Q1" s="517" t="s">
        <v>29</v>
      </c>
      <c r="R1" s="518"/>
      <c r="S1" s="518"/>
      <c r="T1" s="518"/>
      <c r="U1" s="519"/>
    </row>
    <row r="2" spans="1:25" ht="24" customHeight="1" thickBot="1">
      <c r="A2" s="492"/>
      <c r="B2" s="494"/>
      <c r="C2" s="7" t="s">
        <v>47</v>
      </c>
      <c r="D2" s="370" t="s">
        <v>48</v>
      </c>
      <c r="E2" s="370" t="s">
        <v>49</v>
      </c>
      <c r="F2" s="370" t="s">
        <v>50</v>
      </c>
      <c r="G2" s="44" t="s">
        <v>51</v>
      </c>
      <c r="H2" s="370" t="s">
        <v>47</v>
      </c>
      <c r="I2" s="370" t="s">
        <v>48</v>
      </c>
      <c r="J2" s="370" t="s">
        <v>49</v>
      </c>
      <c r="K2" s="370" t="s">
        <v>50</v>
      </c>
      <c r="L2" s="370" t="s">
        <v>51</v>
      </c>
      <c r="M2" s="370" t="s">
        <v>52</v>
      </c>
      <c r="N2" s="45" t="s">
        <v>53</v>
      </c>
      <c r="O2" s="528"/>
      <c r="P2" s="526"/>
      <c r="Q2" s="520"/>
      <c r="R2" s="521"/>
      <c r="S2" s="521"/>
      <c r="T2" s="521"/>
      <c r="U2" s="522"/>
    </row>
    <row r="3" spans="1:25" s="272" customFormat="1" ht="15">
      <c r="A3" s="447" t="str">
        <f>'1-συμβολαια'!A3</f>
        <v>4ο</v>
      </c>
      <c r="B3" s="363" t="str">
        <f>'1-συμβολαια'!C3</f>
        <v>δωρεάς αιτία θανάτου επικαρπίας 1045 ΠΑΡΑΙΤΗΣΗ</v>
      </c>
      <c r="C3" s="329">
        <v>1</v>
      </c>
      <c r="D3" s="268" t="s">
        <v>493</v>
      </c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329"/>
      <c r="P3" s="330">
        <f>O3*('2-δικαιώμ'!H3+'3-φύλλα2α'!H3)</f>
        <v>0</v>
      </c>
      <c r="Q3" s="331"/>
      <c r="R3" s="331"/>
      <c r="S3" s="331"/>
      <c r="T3" s="331"/>
      <c r="U3" s="332"/>
    </row>
    <row r="4" spans="1:25" s="272" customFormat="1" ht="15">
      <c r="A4" s="447">
        <f>'1-συμβολαια'!A4</f>
        <v>0</v>
      </c>
      <c r="B4" s="363" t="str">
        <f>'1-συμβολαια'!C4</f>
        <v>δωρεάς 1045 ΕΠΙΚΑΡΠΙΑ [= 32.004€ σεΟρους 2000</v>
      </c>
      <c r="C4" s="329">
        <v>1</v>
      </c>
      <c r="D4" s="268" t="s">
        <v>492</v>
      </c>
      <c r="E4" s="268"/>
      <c r="F4" s="268"/>
      <c r="G4" s="268"/>
      <c r="H4" s="268">
        <v>1</v>
      </c>
      <c r="I4" s="268" t="s">
        <v>494</v>
      </c>
      <c r="J4" s="268"/>
      <c r="K4" s="268"/>
      <c r="L4" s="268"/>
      <c r="M4" s="268"/>
      <c r="N4" s="268"/>
      <c r="O4" s="329"/>
      <c r="P4" s="330">
        <f>O4*('2-δικαιώμ'!H4+'3-φύλλα2α'!H4)</f>
        <v>0</v>
      </c>
      <c r="Q4" s="331"/>
      <c r="R4" s="331"/>
      <c r="S4" s="331"/>
      <c r="T4" s="331"/>
      <c r="U4" s="332"/>
    </row>
    <row r="5" spans="1:25" s="272" customFormat="1" ht="15">
      <c r="A5" s="105"/>
      <c r="B5" s="115"/>
      <c r="C5" s="127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27"/>
      <c r="P5" s="128"/>
      <c r="Q5" s="155"/>
      <c r="R5" s="155"/>
      <c r="S5" s="155"/>
      <c r="T5" s="155"/>
      <c r="U5" s="129"/>
    </row>
    <row r="6" spans="1:25" s="272" customFormat="1" ht="15">
      <c r="A6" s="447" t="str">
        <f>'1-συμβολαια'!A6</f>
        <v>5ο</v>
      </c>
      <c r="B6" s="363" t="str">
        <f>'1-συμβολαια'!C6</f>
        <v>δωρεάς αιτία θανάτου επικαρπίας 1044 ΠΑΡΑΙΤΗΣΗ</v>
      </c>
      <c r="C6" s="329">
        <v>1</v>
      </c>
      <c r="D6" s="268" t="s">
        <v>493</v>
      </c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329"/>
      <c r="P6" s="330">
        <f>O6*('2-δικαιώμ'!H6+'3-φύλλα2α'!H6)</f>
        <v>0</v>
      </c>
      <c r="Q6" s="331"/>
      <c r="R6" s="331"/>
      <c r="S6" s="331"/>
      <c r="T6" s="331"/>
      <c r="U6" s="332"/>
    </row>
    <row r="7" spans="1:25" s="272" customFormat="1" ht="15">
      <c r="A7" s="447">
        <f>'1-συμβολαια'!A7</f>
        <v>0</v>
      </c>
      <c r="B7" s="363" t="str">
        <f>'1-συμβολαια'!C7</f>
        <v>δωρεάς 1044 ΕΠΙΚΑΡΠΙΑ [= 18.870€ σεΟρους 2000</v>
      </c>
      <c r="C7" s="329">
        <v>1</v>
      </c>
      <c r="D7" s="268" t="s">
        <v>492</v>
      </c>
      <c r="E7" s="268"/>
      <c r="F7" s="268"/>
      <c r="G7" s="268"/>
      <c r="H7" s="268">
        <v>1</v>
      </c>
      <c r="I7" s="268" t="s">
        <v>495</v>
      </c>
      <c r="J7" s="268"/>
      <c r="K7" s="268"/>
      <c r="L7" s="268"/>
      <c r="M7" s="268"/>
      <c r="N7" s="268"/>
      <c r="O7" s="329"/>
      <c r="P7" s="330">
        <f>O7*('2-δικαιώμ'!H7+'3-φύλλα2α'!H7)</f>
        <v>0</v>
      </c>
      <c r="Q7" s="331"/>
      <c r="R7" s="331"/>
      <c r="S7" s="331"/>
      <c r="T7" s="331"/>
      <c r="U7" s="332"/>
    </row>
    <row r="8" spans="1:25" ht="15.75">
      <c r="A8" s="489" t="s">
        <v>47</v>
      </c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125">
        <f>SUM(P3:P7)</f>
        <v>0</v>
      </c>
    </row>
    <row r="10" spans="1:25" ht="15.75">
      <c r="Q10" s="192" t="s">
        <v>151</v>
      </c>
      <c r="R10" s="153"/>
      <c r="S10" s="153"/>
      <c r="T10" s="153"/>
      <c r="U10" s="153"/>
      <c r="V10" s="153"/>
      <c r="W10" s="153"/>
      <c r="X10" s="153"/>
      <c r="Y10" s="140"/>
    </row>
    <row r="11" spans="1:25" ht="15.75">
      <c r="R11" s="171" t="s">
        <v>152</v>
      </c>
      <c r="S11" s="171"/>
      <c r="T11" s="171"/>
      <c r="U11" s="171"/>
      <c r="V11" s="171"/>
      <c r="W11" s="171"/>
      <c r="X11" s="171"/>
    </row>
    <row r="12" spans="1:25" ht="15.75">
      <c r="S12" s="192" t="s">
        <v>153</v>
      </c>
    </row>
    <row r="15" spans="1:25">
      <c r="B15" s="245"/>
    </row>
    <row r="16" spans="1:25">
      <c r="B16" s="244"/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I29"/>
  <sheetViews>
    <sheetView workbookViewId="0">
      <pane ySplit="2" topLeftCell="A3" activePane="bottomLeft" state="frozen"/>
      <selection pane="bottomLeft" activeCell="L18" sqref="L18:L19"/>
    </sheetView>
  </sheetViews>
  <sheetFormatPr defaultRowHeight="11.25"/>
  <cols>
    <col min="1" max="1" width="8.140625" style="8" bestFit="1" customWidth="1"/>
    <col min="2" max="2" width="37.42578125" style="98" bestFit="1" customWidth="1"/>
    <col min="3" max="3" width="12.5703125" style="2" customWidth="1"/>
    <col min="4" max="5" width="7.85546875" style="3" bestFit="1" customWidth="1"/>
    <col min="6" max="6" width="6.85546875" style="8" customWidth="1"/>
    <col min="7" max="9" width="8.42578125" style="8" customWidth="1"/>
    <col min="10" max="10" width="9.140625" style="2" customWidth="1"/>
    <col min="11" max="11" width="8.5703125" style="2" customWidth="1"/>
    <col min="12" max="12" width="8.140625" style="87" customWidth="1"/>
    <col min="13" max="16" width="7.28515625" style="87" customWidth="1"/>
    <col min="17" max="17" width="7.140625" style="87" customWidth="1"/>
    <col min="18" max="18" width="4.85546875" style="87" customWidth="1"/>
    <col min="19" max="19" width="5.85546875" style="87" customWidth="1"/>
    <col min="20" max="20" width="5" style="87" customWidth="1"/>
    <col min="21" max="21" width="6.7109375" style="87" customWidth="1"/>
    <col min="22" max="22" width="7.5703125" style="87" customWidth="1"/>
    <col min="23" max="23" width="9" style="87" customWidth="1"/>
    <col min="24" max="24" width="6.28515625" style="87" customWidth="1"/>
    <col min="25" max="26" width="8.5703125" style="87" customWidth="1"/>
    <col min="27" max="27" width="8.28515625" style="87" customWidth="1"/>
    <col min="28" max="28" width="8.140625" style="87" customWidth="1"/>
    <col min="29" max="29" width="6.28515625" style="87" customWidth="1"/>
    <col min="30" max="30" width="9.140625" style="87" customWidth="1"/>
    <col min="31" max="32" width="6.28515625" style="87" customWidth="1"/>
    <col min="33" max="33" width="8" style="87" customWidth="1"/>
    <col min="34" max="34" width="11.7109375" style="87" customWidth="1"/>
    <col min="35" max="35" width="22.7109375" style="87" customWidth="1"/>
    <col min="36" max="250" width="9.140625" style="3"/>
    <col min="251" max="251" width="9" style="3" bestFit="1" customWidth="1"/>
    <col min="252" max="252" width="9.85546875" style="3" bestFit="1" customWidth="1"/>
    <col min="253" max="253" width="9.140625" style="3" bestFit="1" customWidth="1"/>
    <col min="254" max="254" width="16" style="3" bestFit="1" customWidth="1"/>
    <col min="255" max="255" width="9" style="3" bestFit="1" customWidth="1"/>
    <col min="256" max="256" width="7.85546875" style="3" bestFit="1" customWidth="1"/>
    <col min="257" max="257" width="11.7109375" style="3" bestFit="1" customWidth="1"/>
    <col min="258" max="258" width="14.28515625" style="3" customWidth="1"/>
    <col min="259" max="259" width="11.7109375" style="3" bestFit="1" customWidth="1"/>
    <col min="260" max="260" width="14.140625" style="3" bestFit="1" customWidth="1"/>
    <col min="261" max="261" width="16.7109375" style="3" customWidth="1"/>
    <col min="262" max="262" width="16.5703125" style="3" customWidth="1"/>
    <col min="263" max="264" width="7.85546875" style="3" bestFit="1" customWidth="1"/>
    <col min="265" max="265" width="8" style="3" bestFit="1" customWidth="1"/>
    <col min="266" max="267" width="7.85546875" style="3" bestFit="1" customWidth="1"/>
    <col min="268" max="268" width="9.7109375" style="3" customWidth="1"/>
    <col min="269" max="269" width="12.85546875" style="3" customWidth="1"/>
    <col min="270" max="506" width="9.140625" style="3"/>
    <col min="507" max="507" width="9" style="3" bestFit="1" customWidth="1"/>
    <col min="508" max="508" width="9.85546875" style="3" bestFit="1" customWidth="1"/>
    <col min="509" max="509" width="9.140625" style="3" bestFit="1" customWidth="1"/>
    <col min="510" max="510" width="16" style="3" bestFit="1" customWidth="1"/>
    <col min="511" max="511" width="9" style="3" bestFit="1" customWidth="1"/>
    <col min="512" max="512" width="7.85546875" style="3" bestFit="1" customWidth="1"/>
    <col min="513" max="513" width="11.7109375" style="3" bestFit="1" customWidth="1"/>
    <col min="514" max="514" width="14.28515625" style="3" customWidth="1"/>
    <col min="515" max="515" width="11.7109375" style="3" bestFit="1" customWidth="1"/>
    <col min="516" max="516" width="14.140625" style="3" bestFit="1" customWidth="1"/>
    <col min="517" max="517" width="16.7109375" style="3" customWidth="1"/>
    <col min="518" max="518" width="16.5703125" style="3" customWidth="1"/>
    <col min="519" max="520" width="7.85546875" style="3" bestFit="1" customWidth="1"/>
    <col min="521" max="521" width="8" style="3" bestFit="1" customWidth="1"/>
    <col min="522" max="523" width="7.85546875" style="3" bestFit="1" customWidth="1"/>
    <col min="524" max="524" width="9.7109375" style="3" customWidth="1"/>
    <col min="525" max="525" width="12.85546875" style="3" customWidth="1"/>
    <col min="526" max="762" width="9.140625" style="3"/>
    <col min="763" max="763" width="9" style="3" bestFit="1" customWidth="1"/>
    <col min="764" max="764" width="9.85546875" style="3" bestFit="1" customWidth="1"/>
    <col min="765" max="765" width="9.140625" style="3" bestFit="1" customWidth="1"/>
    <col min="766" max="766" width="16" style="3" bestFit="1" customWidth="1"/>
    <col min="767" max="767" width="9" style="3" bestFit="1" customWidth="1"/>
    <col min="768" max="768" width="7.85546875" style="3" bestFit="1" customWidth="1"/>
    <col min="769" max="769" width="11.7109375" style="3" bestFit="1" customWidth="1"/>
    <col min="770" max="770" width="14.28515625" style="3" customWidth="1"/>
    <col min="771" max="771" width="11.7109375" style="3" bestFit="1" customWidth="1"/>
    <col min="772" max="772" width="14.140625" style="3" bestFit="1" customWidth="1"/>
    <col min="773" max="773" width="16.7109375" style="3" customWidth="1"/>
    <col min="774" max="774" width="16.5703125" style="3" customWidth="1"/>
    <col min="775" max="776" width="7.85546875" style="3" bestFit="1" customWidth="1"/>
    <col min="777" max="777" width="8" style="3" bestFit="1" customWidth="1"/>
    <col min="778" max="779" width="7.85546875" style="3" bestFit="1" customWidth="1"/>
    <col min="780" max="780" width="9.7109375" style="3" customWidth="1"/>
    <col min="781" max="781" width="12.85546875" style="3" customWidth="1"/>
    <col min="782" max="1018" width="9.140625" style="3"/>
    <col min="1019" max="1019" width="9" style="3" bestFit="1" customWidth="1"/>
    <col min="1020" max="1020" width="9.85546875" style="3" bestFit="1" customWidth="1"/>
    <col min="1021" max="1021" width="9.140625" style="3" bestFit="1" customWidth="1"/>
    <col min="1022" max="1022" width="16" style="3" bestFit="1" customWidth="1"/>
    <col min="1023" max="1023" width="9" style="3" bestFit="1" customWidth="1"/>
    <col min="1024" max="1024" width="7.85546875" style="3" bestFit="1" customWidth="1"/>
    <col min="1025" max="1025" width="11.7109375" style="3" bestFit="1" customWidth="1"/>
    <col min="1026" max="1026" width="14.28515625" style="3" customWidth="1"/>
    <col min="1027" max="1027" width="11.7109375" style="3" bestFit="1" customWidth="1"/>
    <col min="1028" max="1028" width="14.140625" style="3" bestFit="1" customWidth="1"/>
    <col min="1029" max="1029" width="16.7109375" style="3" customWidth="1"/>
    <col min="1030" max="1030" width="16.5703125" style="3" customWidth="1"/>
    <col min="1031" max="1032" width="7.85546875" style="3" bestFit="1" customWidth="1"/>
    <col min="1033" max="1033" width="8" style="3" bestFit="1" customWidth="1"/>
    <col min="1034" max="1035" width="7.85546875" style="3" bestFit="1" customWidth="1"/>
    <col min="1036" max="1036" width="9.7109375" style="3" customWidth="1"/>
    <col min="1037" max="1037" width="12.85546875" style="3" customWidth="1"/>
    <col min="1038" max="1274" width="9.140625" style="3"/>
    <col min="1275" max="1275" width="9" style="3" bestFit="1" customWidth="1"/>
    <col min="1276" max="1276" width="9.85546875" style="3" bestFit="1" customWidth="1"/>
    <col min="1277" max="1277" width="9.140625" style="3" bestFit="1" customWidth="1"/>
    <col min="1278" max="1278" width="16" style="3" bestFit="1" customWidth="1"/>
    <col min="1279" max="1279" width="9" style="3" bestFit="1" customWidth="1"/>
    <col min="1280" max="1280" width="7.85546875" style="3" bestFit="1" customWidth="1"/>
    <col min="1281" max="1281" width="11.7109375" style="3" bestFit="1" customWidth="1"/>
    <col min="1282" max="1282" width="14.28515625" style="3" customWidth="1"/>
    <col min="1283" max="1283" width="11.7109375" style="3" bestFit="1" customWidth="1"/>
    <col min="1284" max="1284" width="14.140625" style="3" bestFit="1" customWidth="1"/>
    <col min="1285" max="1285" width="16.7109375" style="3" customWidth="1"/>
    <col min="1286" max="1286" width="16.5703125" style="3" customWidth="1"/>
    <col min="1287" max="1288" width="7.85546875" style="3" bestFit="1" customWidth="1"/>
    <col min="1289" max="1289" width="8" style="3" bestFit="1" customWidth="1"/>
    <col min="1290" max="1291" width="7.85546875" style="3" bestFit="1" customWidth="1"/>
    <col min="1292" max="1292" width="9.7109375" style="3" customWidth="1"/>
    <col min="1293" max="1293" width="12.85546875" style="3" customWidth="1"/>
    <col min="1294" max="1530" width="9.140625" style="3"/>
    <col min="1531" max="1531" width="9" style="3" bestFit="1" customWidth="1"/>
    <col min="1532" max="1532" width="9.85546875" style="3" bestFit="1" customWidth="1"/>
    <col min="1533" max="1533" width="9.140625" style="3" bestFit="1" customWidth="1"/>
    <col min="1534" max="1534" width="16" style="3" bestFit="1" customWidth="1"/>
    <col min="1535" max="1535" width="9" style="3" bestFit="1" customWidth="1"/>
    <col min="1536" max="1536" width="7.85546875" style="3" bestFit="1" customWidth="1"/>
    <col min="1537" max="1537" width="11.7109375" style="3" bestFit="1" customWidth="1"/>
    <col min="1538" max="1538" width="14.28515625" style="3" customWidth="1"/>
    <col min="1539" max="1539" width="11.7109375" style="3" bestFit="1" customWidth="1"/>
    <col min="1540" max="1540" width="14.140625" style="3" bestFit="1" customWidth="1"/>
    <col min="1541" max="1541" width="16.7109375" style="3" customWidth="1"/>
    <col min="1542" max="1542" width="16.5703125" style="3" customWidth="1"/>
    <col min="1543" max="1544" width="7.85546875" style="3" bestFit="1" customWidth="1"/>
    <col min="1545" max="1545" width="8" style="3" bestFit="1" customWidth="1"/>
    <col min="1546" max="1547" width="7.85546875" style="3" bestFit="1" customWidth="1"/>
    <col min="1548" max="1548" width="9.7109375" style="3" customWidth="1"/>
    <col min="1549" max="1549" width="12.85546875" style="3" customWidth="1"/>
    <col min="1550" max="1786" width="9.140625" style="3"/>
    <col min="1787" max="1787" width="9" style="3" bestFit="1" customWidth="1"/>
    <col min="1788" max="1788" width="9.85546875" style="3" bestFit="1" customWidth="1"/>
    <col min="1789" max="1789" width="9.140625" style="3" bestFit="1" customWidth="1"/>
    <col min="1790" max="1790" width="16" style="3" bestFit="1" customWidth="1"/>
    <col min="1791" max="1791" width="9" style="3" bestFit="1" customWidth="1"/>
    <col min="1792" max="1792" width="7.85546875" style="3" bestFit="1" customWidth="1"/>
    <col min="1793" max="1793" width="11.7109375" style="3" bestFit="1" customWidth="1"/>
    <col min="1794" max="1794" width="14.28515625" style="3" customWidth="1"/>
    <col min="1795" max="1795" width="11.7109375" style="3" bestFit="1" customWidth="1"/>
    <col min="1796" max="1796" width="14.140625" style="3" bestFit="1" customWidth="1"/>
    <col min="1797" max="1797" width="16.7109375" style="3" customWidth="1"/>
    <col min="1798" max="1798" width="16.5703125" style="3" customWidth="1"/>
    <col min="1799" max="1800" width="7.85546875" style="3" bestFit="1" customWidth="1"/>
    <col min="1801" max="1801" width="8" style="3" bestFit="1" customWidth="1"/>
    <col min="1802" max="1803" width="7.85546875" style="3" bestFit="1" customWidth="1"/>
    <col min="1804" max="1804" width="9.7109375" style="3" customWidth="1"/>
    <col min="1805" max="1805" width="12.85546875" style="3" customWidth="1"/>
    <col min="1806" max="2042" width="9.140625" style="3"/>
    <col min="2043" max="2043" width="9" style="3" bestFit="1" customWidth="1"/>
    <col min="2044" max="2044" width="9.85546875" style="3" bestFit="1" customWidth="1"/>
    <col min="2045" max="2045" width="9.140625" style="3" bestFit="1" customWidth="1"/>
    <col min="2046" max="2046" width="16" style="3" bestFit="1" customWidth="1"/>
    <col min="2047" max="2047" width="9" style="3" bestFit="1" customWidth="1"/>
    <col min="2048" max="2048" width="7.85546875" style="3" bestFit="1" customWidth="1"/>
    <col min="2049" max="2049" width="11.7109375" style="3" bestFit="1" customWidth="1"/>
    <col min="2050" max="2050" width="14.28515625" style="3" customWidth="1"/>
    <col min="2051" max="2051" width="11.7109375" style="3" bestFit="1" customWidth="1"/>
    <col min="2052" max="2052" width="14.140625" style="3" bestFit="1" customWidth="1"/>
    <col min="2053" max="2053" width="16.7109375" style="3" customWidth="1"/>
    <col min="2054" max="2054" width="16.5703125" style="3" customWidth="1"/>
    <col min="2055" max="2056" width="7.85546875" style="3" bestFit="1" customWidth="1"/>
    <col min="2057" max="2057" width="8" style="3" bestFit="1" customWidth="1"/>
    <col min="2058" max="2059" width="7.85546875" style="3" bestFit="1" customWidth="1"/>
    <col min="2060" max="2060" width="9.7109375" style="3" customWidth="1"/>
    <col min="2061" max="2061" width="12.85546875" style="3" customWidth="1"/>
    <col min="2062" max="2298" width="9.140625" style="3"/>
    <col min="2299" max="2299" width="9" style="3" bestFit="1" customWidth="1"/>
    <col min="2300" max="2300" width="9.85546875" style="3" bestFit="1" customWidth="1"/>
    <col min="2301" max="2301" width="9.140625" style="3" bestFit="1" customWidth="1"/>
    <col min="2302" max="2302" width="16" style="3" bestFit="1" customWidth="1"/>
    <col min="2303" max="2303" width="9" style="3" bestFit="1" customWidth="1"/>
    <col min="2304" max="2304" width="7.85546875" style="3" bestFit="1" customWidth="1"/>
    <col min="2305" max="2305" width="11.7109375" style="3" bestFit="1" customWidth="1"/>
    <col min="2306" max="2306" width="14.28515625" style="3" customWidth="1"/>
    <col min="2307" max="2307" width="11.7109375" style="3" bestFit="1" customWidth="1"/>
    <col min="2308" max="2308" width="14.140625" style="3" bestFit="1" customWidth="1"/>
    <col min="2309" max="2309" width="16.7109375" style="3" customWidth="1"/>
    <col min="2310" max="2310" width="16.5703125" style="3" customWidth="1"/>
    <col min="2311" max="2312" width="7.85546875" style="3" bestFit="1" customWidth="1"/>
    <col min="2313" max="2313" width="8" style="3" bestFit="1" customWidth="1"/>
    <col min="2314" max="2315" width="7.85546875" style="3" bestFit="1" customWidth="1"/>
    <col min="2316" max="2316" width="9.7109375" style="3" customWidth="1"/>
    <col min="2317" max="2317" width="12.85546875" style="3" customWidth="1"/>
    <col min="2318" max="2554" width="9.140625" style="3"/>
    <col min="2555" max="2555" width="9" style="3" bestFit="1" customWidth="1"/>
    <col min="2556" max="2556" width="9.85546875" style="3" bestFit="1" customWidth="1"/>
    <col min="2557" max="2557" width="9.140625" style="3" bestFit="1" customWidth="1"/>
    <col min="2558" max="2558" width="16" style="3" bestFit="1" customWidth="1"/>
    <col min="2559" max="2559" width="9" style="3" bestFit="1" customWidth="1"/>
    <col min="2560" max="2560" width="7.85546875" style="3" bestFit="1" customWidth="1"/>
    <col min="2561" max="2561" width="11.7109375" style="3" bestFit="1" customWidth="1"/>
    <col min="2562" max="2562" width="14.28515625" style="3" customWidth="1"/>
    <col min="2563" max="2563" width="11.7109375" style="3" bestFit="1" customWidth="1"/>
    <col min="2564" max="2564" width="14.140625" style="3" bestFit="1" customWidth="1"/>
    <col min="2565" max="2565" width="16.7109375" style="3" customWidth="1"/>
    <col min="2566" max="2566" width="16.5703125" style="3" customWidth="1"/>
    <col min="2567" max="2568" width="7.85546875" style="3" bestFit="1" customWidth="1"/>
    <col min="2569" max="2569" width="8" style="3" bestFit="1" customWidth="1"/>
    <col min="2570" max="2571" width="7.85546875" style="3" bestFit="1" customWidth="1"/>
    <col min="2572" max="2572" width="9.7109375" style="3" customWidth="1"/>
    <col min="2573" max="2573" width="12.85546875" style="3" customWidth="1"/>
    <col min="2574" max="2810" width="9.140625" style="3"/>
    <col min="2811" max="2811" width="9" style="3" bestFit="1" customWidth="1"/>
    <col min="2812" max="2812" width="9.85546875" style="3" bestFit="1" customWidth="1"/>
    <col min="2813" max="2813" width="9.140625" style="3" bestFit="1" customWidth="1"/>
    <col min="2814" max="2814" width="16" style="3" bestFit="1" customWidth="1"/>
    <col min="2815" max="2815" width="9" style="3" bestFit="1" customWidth="1"/>
    <col min="2816" max="2816" width="7.85546875" style="3" bestFit="1" customWidth="1"/>
    <col min="2817" max="2817" width="11.7109375" style="3" bestFit="1" customWidth="1"/>
    <col min="2818" max="2818" width="14.28515625" style="3" customWidth="1"/>
    <col min="2819" max="2819" width="11.7109375" style="3" bestFit="1" customWidth="1"/>
    <col min="2820" max="2820" width="14.140625" style="3" bestFit="1" customWidth="1"/>
    <col min="2821" max="2821" width="16.7109375" style="3" customWidth="1"/>
    <col min="2822" max="2822" width="16.5703125" style="3" customWidth="1"/>
    <col min="2823" max="2824" width="7.85546875" style="3" bestFit="1" customWidth="1"/>
    <col min="2825" max="2825" width="8" style="3" bestFit="1" customWidth="1"/>
    <col min="2826" max="2827" width="7.85546875" style="3" bestFit="1" customWidth="1"/>
    <col min="2828" max="2828" width="9.7109375" style="3" customWidth="1"/>
    <col min="2829" max="2829" width="12.85546875" style="3" customWidth="1"/>
    <col min="2830" max="3066" width="9.140625" style="3"/>
    <col min="3067" max="3067" width="9" style="3" bestFit="1" customWidth="1"/>
    <col min="3068" max="3068" width="9.85546875" style="3" bestFit="1" customWidth="1"/>
    <col min="3069" max="3069" width="9.140625" style="3" bestFit="1" customWidth="1"/>
    <col min="3070" max="3070" width="16" style="3" bestFit="1" customWidth="1"/>
    <col min="3071" max="3071" width="9" style="3" bestFit="1" customWidth="1"/>
    <col min="3072" max="3072" width="7.85546875" style="3" bestFit="1" customWidth="1"/>
    <col min="3073" max="3073" width="11.7109375" style="3" bestFit="1" customWidth="1"/>
    <col min="3074" max="3074" width="14.28515625" style="3" customWidth="1"/>
    <col min="3075" max="3075" width="11.7109375" style="3" bestFit="1" customWidth="1"/>
    <col min="3076" max="3076" width="14.140625" style="3" bestFit="1" customWidth="1"/>
    <col min="3077" max="3077" width="16.7109375" style="3" customWidth="1"/>
    <col min="3078" max="3078" width="16.5703125" style="3" customWidth="1"/>
    <col min="3079" max="3080" width="7.85546875" style="3" bestFit="1" customWidth="1"/>
    <col min="3081" max="3081" width="8" style="3" bestFit="1" customWidth="1"/>
    <col min="3082" max="3083" width="7.85546875" style="3" bestFit="1" customWidth="1"/>
    <col min="3084" max="3084" width="9.7109375" style="3" customWidth="1"/>
    <col min="3085" max="3085" width="12.85546875" style="3" customWidth="1"/>
    <col min="3086" max="3322" width="9.140625" style="3"/>
    <col min="3323" max="3323" width="9" style="3" bestFit="1" customWidth="1"/>
    <col min="3324" max="3324" width="9.85546875" style="3" bestFit="1" customWidth="1"/>
    <col min="3325" max="3325" width="9.140625" style="3" bestFit="1" customWidth="1"/>
    <col min="3326" max="3326" width="16" style="3" bestFit="1" customWidth="1"/>
    <col min="3327" max="3327" width="9" style="3" bestFit="1" customWidth="1"/>
    <col min="3328" max="3328" width="7.85546875" style="3" bestFit="1" customWidth="1"/>
    <col min="3329" max="3329" width="11.7109375" style="3" bestFit="1" customWidth="1"/>
    <col min="3330" max="3330" width="14.28515625" style="3" customWidth="1"/>
    <col min="3331" max="3331" width="11.7109375" style="3" bestFit="1" customWidth="1"/>
    <col min="3332" max="3332" width="14.140625" style="3" bestFit="1" customWidth="1"/>
    <col min="3333" max="3333" width="16.7109375" style="3" customWidth="1"/>
    <col min="3334" max="3334" width="16.5703125" style="3" customWidth="1"/>
    <col min="3335" max="3336" width="7.85546875" style="3" bestFit="1" customWidth="1"/>
    <col min="3337" max="3337" width="8" style="3" bestFit="1" customWidth="1"/>
    <col min="3338" max="3339" width="7.85546875" style="3" bestFit="1" customWidth="1"/>
    <col min="3340" max="3340" width="9.7109375" style="3" customWidth="1"/>
    <col min="3341" max="3341" width="12.85546875" style="3" customWidth="1"/>
    <col min="3342" max="3578" width="9.140625" style="3"/>
    <col min="3579" max="3579" width="9" style="3" bestFit="1" customWidth="1"/>
    <col min="3580" max="3580" width="9.85546875" style="3" bestFit="1" customWidth="1"/>
    <col min="3581" max="3581" width="9.140625" style="3" bestFit="1" customWidth="1"/>
    <col min="3582" max="3582" width="16" style="3" bestFit="1" customWidth="1"/>
    <col min="3583" max="3583" width="9" style="3" bestFit="1" customWidth="1"/>
    <col min="3584" max="3584" width="7.85546875" style="3" bestFit="1" customWidth="1"/>
    <col min="3585" max="3585" width="11.7109375" style="3" bestFit="1" customWidth="1"/>
    <col min="3586" max="3586" width="14.28515625" style="3" customWidth="1"/>
    <col min="3587" max="3587" width="11.7109375" style="3" bestFit="1" customWidth="1"/>
    <col min="3588" max="3588" width="14.140625" style="3" bestFit="1" customWidth="1"/>
    <col min="3589" max="3589" width="16.7109375" style="3" customWidth="1"/>
    <col min="3590" max="3590" width="16.5703125" style="3" customWidth="1"/>
    <col min="3591" max="3592" width="7.85546875" style="3" bestFit="1" customWidth="1"/>
    <col min="3593" max="3593" width="8" style="3" bestFit="1" customWidth="1"/>
    <col min="3594" max="3595" width="7.85546875" style="3" bestFit="1" customWidth="1"/>
    <col min="3596" max="3596" width="9.7109375" style="3" customWidth="1"/>
    <col min="3597" max="3597" width="12.85546875" style="3" customWidth="1"/>
    <col min="3598" max="3834" width="9.140625" style="3"/>
    <col min="3835" max="3835" width="9" style="3" bestFit="1" customWidth="1"/>
    <col min="3836" max="3836" width="9.85546875" style="3" bestFit="1" customWidth="1"/>
    <col min="3837" max="3837" width="9.140625" style="3" bestFit="1" customWidth="1"/>
    <col min="3838" max="3838" width="16" style="3" bestFit="1" customWidth="1"/>
    <col min="3839" max="3839" width="9" style="3" bestFit="1" customWidth="1"/>
    <col min="3840" max="3840" width="7.85546875" style="3" bestFit="1" customWidth="1"/>
    <col min="3841" max="3841" width="11.7109375" style="3" bestFit="1" customWidth="1"/>
    <col min="3842" max="3842" width="14.28515625" style="3" customWidth="1"/>
    <col min="3843" max="3843" width="11.7109375" style="3" bestFit="1" customWidth="1"/>
    <col min="3844" max="3844" width="14.140625" style="3" bestFit="1" customWidth="1"/>
    <col min="3845" max="3845" width="16.7109375" style="3" customWidth="1"/>
    <col min="3846" max="3846" width="16.5703125" style="3" customWidth="1"/>
    <col min="3847" max="3848" width="7.85546875" style="3" bestFit="1" customWidth="1"/>
    <col min="3849" max="3849" width="8" style="3" bestFit="1" customWidth="1"/>
    <col min="3850" max="3851" width="7.85546875" style="3" bestFit="1" customWidth="1"/>
    <col min="3852" max="3852" width="9.7109375" style="3" customWidth="1"/>
    <col min="3853" max="3853" width="12.85546875" style="3" customWidth="1"/>
    <col min="3854" max="4090" width="9.140625" style="3"/>
    <col min="4091" max="4091" width="9" style="3" bestFit="1" customWidth="1"/>
    <col min="4092" max="4092" width="9.85546875" style="3" bestFit="1" customWidth="1"/>
    <col min="4093" max="4093" width="9.140625" style="3" bestFit="1" customWidth="1"/>
    <col min="4094" max="4094" width="16" style="3" bestFit="1" customWidth="1"/>
    <col min="4095" max="4095" width="9" style="3" bestFit="1" customWidth="1"/>
    <col min="4096" max="4096" width="7.85546875" style="3" bestFit="1" customWidth="1"/>
    <col min="4097" max="4097" width="11.7109375" style="3" bestFit="1" customWidth="1"/>
    <col min="4098" max="4098" width="14.28515625" style="3" customWidth="1"/>
    <col min="4099" max="4099" width="11.7109375" style="3" bestFit="1" customWidth="1"/>
    <col min="4100" max="4100" width="14.140625" style="3" bestFit="1" customWidth="1"/>
    <col min="4101" max="4101" width="16.7109375" style="3" customWidth="1"/>
    <col min="4102" max="4102" width="16.5703125" style="3" customWidth="1"/>
    <col min="4103" max="4104" width="7.85546875" style="3" bestFit="1" customWidth="1"/>
    <col min="4105" max="4105" width="8" style="3" bestFit="1" customWidth="1"/>
    <col min="4106" max="4107" width="7.85546875" style="3" bestFit="1" customWidth="1"/>
    <col min="4108" max="4108" width="9.7109375" style="3" customWidth="1"/>
    <col min="4109" max="4109" width="12.85546875" style="3" customWidth="1"/>
    <col min="4110" max="4346" width="9.140625" style="3"/>
    <col min="4347" max="4347" width="9" style="3" bestFit="1" customWidth="1"/>
    <col min="4348" max="4348" width="9.85546875" style="3" bestFit="1" customWidth="1"/>
    <col min="4349" max="4349" width="9.140625" style="3" bestFit="1" customWidth="1"/>
    <col min="4350" max="4350" width="16" style="3" bestFit="1" customWidth="1"/>
    <col min="4351" max="4351" width="9" style="3" bestFit="1" customWidth="1"/>
    <col min="4352" max="4352" width="7.85546875" style="3" bestFit="1" customWidth="1"/>
    <col min="4353" max="4353" width="11.7109375" style="3" bestFit="1" customWidth="1"/>
    <col min="4354" max="4354" width="14.28515625" style="3" customWidth="1"/>
    <col min="4355" max="4355" width="11.7109375" style="3" bestFit="1" customWidth="1"/>
    <col min="4356" max="4356" width="14.140625" style="3" bestFit="1" customWidth="1"/>
    <col min="4357" max="4357" width="16.7109375" style="3" customWidth="1"/>
    <col min="4358" max="4358" width="16.5703125" style="3" customWidth="1"/>
    <col min="4359" max="4360" width="7.85546875" style="3" bestFit="1" customWidth="1"/>
    <col min="4361" max="4361" width="8" style="3" bestFit="1" customWidth="1"/>
    <col min="4362" max="4363" width="7.85546875" style="3" bestFit="1" customWidth="1"/>
    <col min="4364" max="4364" width="9.7109375" style="3" customWidth="1"/>
    <col min="4365" max="4365" width="12.85546875" style="3" customWidth="1"/>
    <col min="4366" max="4602" width="9.140625" style="3"/>
    <col min="4603" max="4603" width="9" style="3" bestFit="1" customWidth="1"/>
    <col min="4604" max="4604" width="9.85546875" style="3" bestFit="1" customWidth="1"/>
    <col min="4605" max="4605" width="9.140625" style="3" bestFit="1" customWidth="1"/>
    <col min="4606" max="4606" width="16" style="3" bestFit="1" customWidth="1"/>
    <col min="4607" max="4607" width="9" style="3" bestFit="1" customWidth="1"/>
    <col min="4608" max="4608" width="7.85546875" style="3" bestFit="1" customWidth="1"/>
    <col min="4609" max="4609" width="11.7109375" style="3" bestFit="1" customWidth="1"/>
    <col min="4610" max="4610" width="14.28515625" style="3" customWidth="1"/>
    <col min="4611" max="4611" width="11.7109375" style="3" bestFit="1" customWidth="1"/>
    <col min="4612" max="4612" width="14.140625" style="3" bestFit="1" customWidth="1"/>
    <col min="4613" max="4613" width="16.7109375" style="3" customWidth="1"/>
    <col min="4614" max="4614" width="16.5703125" style="3" customWidth="1"/>
    <col min="4615" max="4616" width="7.85546875" style="3" bestFit="1" customWidth="1"/>
    <col min="4617" max="4617" width="8" style="3" bestFit="1" customWidth="1"/>
    <col min="4618" max="4619" width="7.85546875" style="3" bestFit="1" customWidth="1"/>
    <col min="4620" max="4620" width="9.7109375" style="3" customWidth="1"/>
    <col min="4621" max="4621" width="12.85546875" style="3" customWidth="1"/>
    <col min="4622" max="4858" width="9.140625" style="3"/>
    <col min="4859" max="4859" width="9" style="3" bestFit="1" customWidth="1"/>
    <col min="4860" max="4860" width="9.85546875" style="3" bestFit="1" customWidth="1"/>
    <col min="4861" max="4861" width="9.140625" style="3" bestFit="1" customWidth="1"/>
    <col min="4862" max="4862" width="16" style="3" bestFit="1" customWidth="1"/>
    <col min="4863" max="4863" width="9" style="3" bestFit="1" customWidth="1"/>
    <col min="4864" max="4864" width="7.85546875" style="3" bestFit="1" customWidth="1"/>
    <col min="4865" max="4865" width="11.7109375" style="3" bestFit="1" customWidth="1"/>
    <col min="4866" max="4866" width="14.28515625" style="3" customWidth="1"/>
    <col min="4867" max="4867" width="11.7109375" style="3" bestFit="1" customWidth="1"/>
    <col min="4868" max="4868" width="14.140625" style="3" bestFit="1" customWidth="1"/>
    <col min="4869" max="4869" width="16.7109375" style="3" customWidth="1"/>
    <col min="4870" max="4870" width="16.5703125" style="3" customWidth="1"/>
    <col min="4871" max="4872" width="7.85546875" style="3" bestFit="1" customWidth="1"/>
    <col min="4873" max="4873" width="8" style="3" bestFit="1" customWidth="1"/>
    <col min="4874" max="4875" width="7.85546875" style="3" bestFit="1" customWidth="1"/>
    <col min="4876" max="4876" width="9.7109375" style="3" customWidth="1"/>
    <col min="4877" max="4877" width="12.85546875" style="3" customWidth="1"/>
    <col min="4878" max="5114" width="9.140625" style="3"/>
    <col min="5115" max="5115" width="9" style="3" bestFit="1" customWidth="1"/>
    <col min="5116" max="5116" width="9.85546875" style="3" bestFit="1" customWidth="1"/>
    <col min="5117" max="5117" width="9.140625" style="3" bestFit="1" customWidth="1"/>
    <col min="5118" max="5118" width="16" style="3" bestFit="1" customWidth="1"/>
    <col min="5119" max="5119" width="9" style="3" bestFit="1" customWidth="1"/>
    <col min="5120" max="5120" width="7.85546875" style="3" bestFit="1" customWidth="1"/>
    <col min="5121" max="5121" width="11.7109375" style="3" bestFit="1" customWidth="1"/>
    <col min="5122" max="5122" width="14.28515625" style="3" customWidth="1"/>
    <col min="5123" max="5123" width="11.7109375" style="3" bestFit="1" customWidth="1"/>
    <col min="5124" max="5124" width="14.140625" style="3" bestFit="1" customWidth="1"/>
    <col min="5125" max="5125" width="16.7109375" style="3" customWidth="1"/>
    <col min="5126" max="5126" width="16.5703125" style="3" customWidth="1"/>
    <col min="5127" max="5128" width="7.85546875" style="3" bestFit="1" customWidth="1"/>
    <col min="5129" max="5129" width="8" style="3" bestFit="1" customWidth="1"/>
    <col min="5130" max="5131" width="7.85546875" style="3" bestFit="1" customWidth="1"/>
    <col min="5132" max="5132" width="9.7109375" style="3" customWidth="1"/>
    <col min="5133" max="5133" width="12.85546875" style="3" customWidth="1"/>
    <col min="5134" max="5370" width="9.140625" style="3"/>
    <col min="5371" max="5371" width="9" style="3" bestFit="1" customWidth="1"/>
    <col min="5372" max="5372" width="9.85546875" style="3" bestFit="1" customWidth="1"/>
    <col min="5373" max="5373" width="9.140625" style="3" bestFit="1" customWidth="1"/>
    <col min="5374" max="5374" width="16" style="3" bestFit="1" customWidth="1"/>
    <col min="5375" max="5375" width="9" style="3" bestFit="1" customWidth="1"/>
    <col min="5376" max="5376" width="7.85546875" style="3" bestFit="1" customWidth="1"/>
    <col min="5377" max="5377" width="11.7109375" style="3" bestFit="1" customWidth="1"/>
    <col min="5378" max="5378" width="14.28515625" style="3" customWidth="1"/>
    <col min="5379" max="5379" width="11.7109375" style="3" bestFit="1" customWidth="1"/>
    <col min="5380" max="5380" width="14.140625" style="3" bestFit="1" customWidth="1"/>
    <col min="5381" max="5381" width="16.7109375" style="3" customWidth="1"/>
    <col min="5382" max="5382" width="16.5703125" style="3" customWidth="1"/>
    <col min="5383" max="5384" width="7.85546875" style="3" bestFit="1" customWidth="1"/>
    <col min="5385" max="5385" width="8" style="3" bestFit="1" customWidth="1"/>
    <col min="5386" max="5387" width="7.85546875" style="3" bestFit="1" customWidth="1"/>
    <col min="5388" max="5388" width="9.7109375" style="3" customWidth="1"/>
    <col min="5389" max="5389" width="12.85546875" style="3" customWidth="1"/>
    <col min="5390" max="5626" width="9.140625" style="3"/>
    <col min="5627" max="5627" width="9" style="3" bestFit="1" customWidth="1"/>
    <col min="5628" max="5628" width="9.85546875" style="3" bestFit="1" customWidth="1"/>
    <col min="5629" max="5629" width="9.140625" style="3" bestFit="1" customWidth="1"/>
    <col min="5630" max="5630" width="16" style="3" bestFit="1" customWidth="1"/>
    <col min="5631" max="5631" width="9" style="3" bestFit="1" customWidth="1"/>
    <col min="5632" max="5632" width="7.85546875" style="3" bestFit="1" customWidth="1"/>
    <col min="5633" max="5633" width="11.7109375" style="3" bestFit="1" customWidth="1"/>
    <col min="5634" max="5634" width="14.28515625" style="3" customWidth="1"/>
    <col min="5635" max="5635" width="11.7109375" style="3" bestFit="1" customWidth="1"/>
    <col min="5636" max="5636" width="14.140625" style="3" bestFit="1" customWidth="1"/>
    <col min="5637" max="5637" width="16.7109375" style="3" customWidth="1"/>
    <col min="5638" max="5638" width="16.5703125" style="3" customWidth="1"/>
    <col min="5639" max="5640" width="7.85546875" style="3" bestFit="1" customWidth="1"/>
    <col min="5641" max="5641" width="8" style="3" bestFit="1" customWidth="1"/>
    <col min="5642" max="5643" width="7.85546875" style="3" bestFit="1" customWidth="1"/>
    <col min="5644" max="5644" width="9.7109375" style="3" customWidth="1"/>
    <col min="5645" max="5645" width="12.85546875" style="3" customWidth="1"/>
    <col min="5646" max="5882" width="9.140625" style="3"/>
    <col min="5883" max="5883" width="9" style="3" bestFit="1" customWidth="1"/>
    <col min="5884" max="5884" width="9.85546875" style="3" bestFit="1" customWidth="1"/>
    <col min="5885" max="5885" width="9.140625" style="3" bestFit="1" customWidth="1"/>
    <col min="5886" max="5886" width="16" style="3" bestFit="1" customWidth="1"/>
    <col min="5887" max="5887" width="9" style="3" bestFit="1" customWidth="1"/>
    <col min="5888" max="5888" width="7.85546875" style="3" bestFit="1" customWidth="1"/>
    <col min="5889" max="5889" width="11.7109375" style="3" bestFit="1" customWidth="1"/>
    <col min="5890" max="5890" width="14.28515625" style="3" customWidth="1"/>
    <col min="5891" max="5891" width="11.7109375" style="3" bestFit="1" customWidth="1"/>
    <col min="5892" max="5892" width="14.140625" style="3" bestFit="1" customWidth="1"/>
    <col min="5893" max="5893" width="16.7109375" style="3" customWidth="1"/>
    <col min="5894" max="5894" width="16.5703125" style="3" customWidth="1"/>
    <col min="5895" max="5896" width="7.85546875" style="3" bestFit="1" customWidth="1"/>
    <col min="5897" max="5897" width="8" style="3" bestFit="1" customWidth="1"/>
    <col min="5898" max="5899" width="7.85546875" style="3" bestFit="1" customWidth="1"/>
    <col min="5900" max="5900" width="9.7109375" style="3" customWidth="1"/>
    <col min="5901" max="5901" width="12.85546875" style="3" customWidth="1"/>
    <col min="5902" max="6138" width="9.140625" style="3"/>
    <col min="6139" max="6139" width="9" style="3" bestFit="1" customWidth="1"/>
    <col min="6140" max="6140" width="9.85546875" style="3" bestFit="1" customWidth="1"/>
    <col min="6141" max="6141" width="9.140625" style="3" bestFit="1" customWidth="1"/>
    <col min="6142" max="6142" width="16" style="3" bestFit="1" customWidth="1"/>
    <col min="6143" max="6143" width="9" style="3" bestFit="1" customWidth="1"/>
    <col min="6144" max="6144" width="7.85546875" style="3" bestFit="1" customWidth="1"/>
    <col min="6145" max="6145" width="11.7109375" style="3" bestFit="1" customWidth="1"/>
    <col min="6146" max="6146" width="14.28515625" style="3" customWidth="1"/>
    <col min="6147" max="6147" width="11.7109375" style="3" bestFit="1" customWidth="1"/>
    <col min="6148" max="6148" width="14.140625" style="3" bestFit="1" customWidth="1"/>
    <col min="6149" max="6149" width="16.7109375" style="3" customWidth="1"/>
    <col min="6150" max="6150" width="16.5703125" style="3" customWidth="1"/>
    <col min="6151" max="6152" width="7.85546875" style="3" bestFit="1" customWidth="1"/>
    <col min="6153" max="6153" width="8" style="3" bestFit="1" customWidth="1"/>
    <col min="6154" max="6155" width="7.85546875" style="3" bestFit="1" customWidth="1"/>
    <col min="6156" max="6156" width="9.7109375" style="3" customWidth="1"/>
    <col min="6157" max="6157" width="12.85546875" style="3" customWidth="1"/>
    <col min="6158" max="6394" width="9.140625" style="3"/>
    <col min="6395" max="6395" width="9" style="3" bestFit="1" customWidth="1"/>
    <col min="6396" max="6396" width="9.85546875" style="3" bestFit="1" customWidth="1"/>
    <col min="6397" max="6397" width="9.140625" style="3" bestFit="1" customWidth="1"/>
    <col min="6398" max="6398" width="16" style="3" bestFit="1" customWidth="1"/>
    <col min="6399" max="6399" width="9" style="3" bestFit="1" customWidth="1"/>
    <col min="6400" max="6400" width="7.85546875" style="3" bestFit="1" customWidth="1"/>
    <col min="6401" max="6401" width="11.7109375" style="3" bestFit="1" customWidth="1"/>
    <col min="6402" max="6402" width="14.28515625" style="3" customWidth="1"/>
    <col min="6403" max="6403" width="11.7109375" style="3" bestFit="1" customWidth="1"/>
    <col min="6404" max="6404" width="14.140625" style="3" bestFit="1" customWidth="1"/>
    <col min="6405" max="6405" width="16.7109375" style="3" customWidth="1"/>
    <col min="6406" max="6406" width="16.5703125" style="3" customWidth="1"/>
    <col min="6407" max="6408" width="7.85546875" style="3" bestFit="1" customWidth="1"/>
    <col min="6409" max="6409" width="8" style="3" bestFit="1" customWidth="1"/>
    <col min="6410" max="6411" width="7.85546875" style="3" bestFit="1" customWidth="1"/>
    <col min="6412" max="6412" width="9.7109375" style="3" customWidth="1"/>
    <col min="6413" max="6413" width="12.85546875" style="3" customWidth="1"/>
    <col min="6414" max="6650" width="9.140625" style="3"/>
    <col min="6651" max="6651" width="9" style="3" bestFit="1" customWidth="1"/>
    <col min="6652" max="6652" width="9.85546875" style="3" bestFit="1" customWidth="1"/>
    <col min="6653" max="6653" width="9.140625" style="3" bestFit="1" customWidth="1"/>
    <col min="6654" max="6654" width="16" style="3" bestFit="1" customWidth="1"/>
    <col min="6655" max="6655" width="9" style="3" bestFit="1" customWidth="1"/>
    <col min="6656" max="6656" width="7.85546875" style="3" bestFit="1" customWidth="1"/>
    <col min="6657" max="6657" width="11.7109375" style="3" bestFit="1" customWidth="1"/>
    <col min="6658" max="6658" width="14.28515625" style="3" customWidth="1"/>
    <col min="6659" max="6659" width="11.7109375" style="3" bestFit="1" customWidth="1"/>
    <col min="6660" max="6660" width="14.140625" style="3" bestFit="1" customWidth="1"/>
    <col min="6661" max="6661" width="16.7109375" style="3" customWidth="1"/>
    <col min="6662" max="6662" width="16.5703125" style="3" customWidth="1"/>
    <col min="6663" max="6664" width="7.85546875" style="3" bestFit="1" customWidth="1"/>
    <col min="6665" max="6665" width="8" style="3" bestFit="1" customWidth="1"/>
    <col min="6666" max="6667" width="7.85546875" style="3" bestFit="1" customWidth="1"/>
    <col min="6668" max="6668" width="9.7109375" style="3" customWidth="1"/>
    <col min="6669" max="6669" width="12.85546875" style="3" customWidth="1"/>
    <col min="6670" max="6906" width="9.140625" style="3"/>
    <col min="6907" max="6907" width="9" style="3" bestFit="1" customWidth="1"/>
    <col min="6908" max="6908" width="9.85546875" style="3" bestFit="1" customWidth="1"/>
    <col min="6909" max="6909" width="9.140625" style="3" bestFit="1" customWidth="1"/>
    <col min="6910" max="6910" width="16" style="3" bestFit="1" customWidth="1"/>
    <col min="6911" max="6911" width="9" style="3" bestFit="1" customWidth="1"/>
    <col min="6912" max="6912" width="7.85546875" style="3" bestFit="1" customWidth="1"/>
    <col min="6913" max="6913" width="11.7109375" style="3" bestFit="1" customWidth="1"/>
    <col min="6914" max="6914" width="14.28515625" style="3" customWidth="1"/>
    <col min="6915" max="6915" width="11.7109375" style="3" bestFit="1" customWidth="1"/>
    <col min="6916" max="6916" width="14.140625" style="3" bestFit="1" customWidth="1"/>
    <col min="6917" max="6917" width="16.7109375" style="3" customWidth="1"/>
    <col min="6918" max="6918" width="16.5703125" style="3" customWidth="1"/>
    <col min="6919" max="6920" width="7.85546875" style="3" bestFit="1" customWidth="1"/>
    <col min="6921" max="6921" width="8" style="3" bestFit="1" customWidth="1"/>
    <col min="6922" max="6923" width="7.85546875" style="3" bestFit="1" customWidth="1"/>
    <col min="6924" max="6924" width="9.7109375" style="3" customWidth="1"/>
    <col min="6925" max="6925" width="12.85546875" style="3" customWidth="1"/>
    <col min="6926" max="7162" width="9.140625" style="3"/>
    <col min="7163" max="7163" width="9" style="3" bestFit="1" customWidth="1"/>
    <col min="7164" max="7164" width="9.85546875" style="3" bestFit="1" customWidth="1"/>
    <col min="7165" max="7165" width="9.140625" style="3" bestFit="1" customWidth="1"/>
    <col min="7166" max="7166" width="16" style="3" bestFit="1" customWidth="1"/>
    <col min="7167" max="7167" width="9" style="3" bestFit="1" customWidth="1"/>
    <col min="7168" max="7168" width="7.85546875" style="3" bestFit="1" customWidth="1"/>
    <col min="7169" max="7169" width="11.7109375" style="3" bestFit="1" customWidth="1"/>
    <col min="7170" max="7170" width="14.28515625" style="3" customWidth="1"/>
    <col min="7171" max="7171" width="11.7109375" style="3" bestFit="1" customWidth="1"/>
    <col min="7172" max="7172" width="14.140625" style="3" bestFit="1" customWidth="1"/>
    <col min="7173" max="7173" width="16.7109375" style="3" customWidth="1"/>
    <col min="7174" max="7174" width="16.5703125" style="3" customWidth="1"/>
    <col min="7175" max="7176" width="7.85546875" style="3" bestFit="1" customWidth="1"/>
    <col min="7177" max="7177" width="8" style="3" bestFit="1" customWidth="1"/>
    <col min="7178" max="7179" width="7.85546875" style="3" bestFit="1" customWidth="1"/>
    <col min="7180" max="7180" width="9.7109375" style="3" customWidth="1"/>
    <col min="7181" max="7181" width="12.85546875" style="3" customWidth="1"/>
    <col min="7182" max="7418" width="9.140625" style="3"/>
    <col min="7419" max="7419" width="9" style="3" bestFit="1" customWidth="1"/>
    <col min="7420" max="7420" width="9.85546875" style="3" bestFit="1" customWidth="1"/>
    <col min="7421" max="7421" width="9.140625" style="3" bestFit="1" customWidth="1"/>
    <col min="7422" max="7422" width="16" style="3" bestFit="1" customWidth="1"/>
    <col min="7423" max="7423" width="9" style="3" bestFit="1" customWidth="1"/>
    <col min="7424" max="7424" width="7.85546875" style="3" bestFit="1" customWidth="1"/>
    <col min="7425" max="7425" width="11.7109375" style="3" bestFit="1" customWidth="1"/>
    <col min="7426" max="7426" width="14.28515625" style="3" customWidth="1"/>
    <col min="7427" max="7427" width="11.7109375" style="3" bestFit="1" customWidth="1"/>
    <col min="7428" max="7428" width="14.140625" style="3" bestFit="1" customWidth="1"/>
    <col min="7429" max="7429" width="16.7109375" style="3" customWidth="1"/>
    <col min="7430" max="7430" width="16.5703125" style="3" customWidth="1"/>
    <col min="7431" max="7432" width="7.85546875" style="3" bestFit="1" customWidth="1"/>
    <col min="7433" max="7433" width="8" style="3" bestFit="1" customWidth="1"/>
    <col min="7434" max="7435" width="7.85546875" style="3" bestFit="1" customWidth="1"/>
    <col min="7436" max="7436" width="9.7109375" style="3" customWidth="1"/>
    <col min="7437" max="7437" width="12.85546875" style="3" customWidth="1"/>
    <col min="7438" max="7674" width="9.140625" style="3"/>
    <col min="7675" max="7675" width="9" style="3" bestFit="1" customWidth="1"/>
    <col min="7676" max="7676" width="9.85546875" style="3" bestFit="1" customWidth="1"/>
    <col min="7677" max="7677" width="9.140625" style="3" bestFit="1" customWidth="1"/>
    <col min="7678" max="7678" width="16" style="3" bestFit="1" customWidth="1"/>
    <col min="7679" max="7679" width="9" style="3" bestFit="1" customWidth="1"/>
    <col min="7680" max="7680" width="7.85546875" style="3" bestFit="1" customWidth="1"/>
    <col min="7681" max="7681" width="11.7109375" style="3" bestFit="1" customWidth="1"/>
    <col min="7682" max="7682" width="14.28515625" style="3" customWidth="1"/>
    <col min="7683" max="7683" width="11.7109375" style="3" bestFit="1" customWidth="1"/>
    <col min="7684" max="7684" width="14.140625" style="3" bestFit="1" customWidth="1"/>
    <col min="7685" max="7685" width="16.7109375" style="3" customWidth="1"/>
    <col min="7686" max="7686" width="16.5703125" style="3" customWidth="1"/>
    <col min="7687" max="7688" width="7.85546875" style="3" bestFit="1" customWidth="1"/>
    <col min="7689" max="7689" width="8" style="3" bestFit="1" customWidth="1"/>
    <col min="7690" max="7691" width="7.85546875" style="3" bestFit="1" customWidth="1"/>
    <col min="7692" max="7692" width="9.7109375" style="3" customWidth="1"/>
    <col min="7693" max="7693" width="12.85546875" style="3" customWidth="1"/>
    <col min="7694" max="7930" width="9.140625" style="3"/>
    <col min="7931" max="7931" width="9" style="3" bestFit="1" customWidth="1"/>
    <col min="7932" max="7932" width="9.85546875" style="3" bestFit="1" customWidth="1"/>
    <col min="7933" max="7933" width="9.140625" style="3" bestFit="1" customWidth="1"/>
    <col min="7934" max="7934" width="16" style="3" bestFit="1" customWidth="1"/>
    <col min="7935" max="7935" width="9" style="3" bestFit="1" customWidth="1"/>
    <col min="7936" max="7936" width="7.85546875" style="3" bestFit="1" customWidth="1"/>
    <col min="7937" max="7937" width="11.7109375" style="3" bestFit="1" customWidth="1"/>
    <col min="7938" max="7938" width="14.28515625" style="3" customWidth="1"/>
    <col min="7939" max="7939" width="11.7109375" style="3" bestFit="1" customWidth="1"/>
    <col min="7940" max="7940" width="14.140625" style="3" bestFit="1" customWidth="1"/>
    <col min="7941" max="7941" width="16.7109375" style="3" customWidth="1"/>
    <col min="7942" max="7942" width="16.5703125" style="3" customWidth="1"/>
    <col min="7943" max="7944" width="7.85546875" style="3" bestFit="1" customWidth="1"/>
    <col min="7945" max="7945" width="8" style="3" bestFit="1" customWidth="1"/>
    <col min="7946" max="7947" width="7.85546875" style="3" bestFit="1" customWidth="1"/>
    <col min="7948" max="7948" width="9.7109375" style="3" customWidth="1"/>
    <col min="7949" max="7949" width="12.85546875" style="3" customWidth="1"/>
    <col min="7950" max="8186" width="9.140625" style="3"/>
    <col min="8187" max="8187" width="9" style="3" bestFit="1" customWidth="1"/>
    <col min="8188" max="8188" width="9.85546875" style="3" bestFit="1" customWidth="1"/>
    <col min="8189" max="8189" width="9.140625" style="3" bestFit="1" customWidth="1"/>
    <col min="8190" max="8190" width="16" style="3" bestFit="1" customWidth="1"/>
    <col min="8191" max="8191" width="9" style="3" bestFit="1" customWidth="1"/>
    <col min="8192" max="8192" width="7.85546875" style="3" bestFit="1" customWidth="1"/>
    <col min="8193" max="8193" width="11.7109375" style="3" bestFit="1" customWidth="1"/>
    <col min="8194" max="8194" width="14.28515625" style="3" customWidth="1"/>
    <col min="8195" max="8195" width="11.7109375" style="3" bestFit="1" customWidth="1"/>
    <col min="8196" max="8196" width="14.140625" style="3" bestFit="1" customWidth="1"/>
    <col min="8197" max="8197" width="16.7109375" style="3" customWidth="1"/>
    <col min="8198" max="8198" width="16.5703125" style="3" customWidth="1"/>
    <col min="8199" max="8200" width="7.85546875" style="3" bestFit="1" customWidth="1"/>
    <col min="8201" max="8201" width="8" style="3" bestFit="1" customWidth="1"/>
    <col min="8202" max="8203" width="7.85546875" style="3" bestFit="1" customWidth="1"/>
    <col min="8204" max="8204" width="9.7109375" style="3" customWidth="1"/>
    <col min="8205" max="8205" width="12.85546875" style="3" customWidth="1"/>
    <col min="8206" max="8442" width="9.140625" style="3"/>
    <col min="8443" max="8443" width="9" style="3" bestFit="1" customWidth="1"/>
    <col min="8444" max="8444" width="9.85546875" style="3" bestFit="1" customWidth="1"/>
    <col min="8445" max="8445" width="9.140625" style="3" bestFit="1" customWidth="1"/>
    <col min="8446" max="8446" width="16" style="3" bestFit="1" customWidth="1"/>
    <col min="8447" max="8447" width="9" style="3" bestFit="1" customWidth="1"/>
    <col min="8448" max="8448" width="7.85546875" style="3" bestFit="1" customWidth="1"/>
    <col min="8449" max="8449" width="11.7109375" style="3" bestFit="1" customWidth="1"/>
    <col min="8450" max="8450" width="14.28515625" style="3" customWidth="1"/>
    <col min="8451" max="8451" width="11.7109375" style="3" bestFit="1" customWidth="1"/>
    <col min="8452" max="8452" width="14.140625" style="3" bestFit="1" customWidth="1"/>
    <col min="8453" max="8453" width="16.7109375" style="3" customWidth="1"/>
    <col min="8454" max="8454" width="16.5703125" style="3" customWidth="1"/>
    <col min="8455" max="8456" width="7.85546875" style="3" bestFit="1" customWidth="1"/>
    <col min="8457" max="8457" width="8" style="3" bestFit="1" customWidth="1"/>
    <col min="8458" max="8459" width="7.85546875" style="3" bestFit="1" customWidth="1"/>
    <col min="8460" max="8460" width="9.7109375" style="3" customWidth="1"/>
    <col min="8461" max="8461" width="12.85546875" style="3" customWidth="1"/>
    <col min="8462" max="8698" width="9.140625" style="3"/>
    <col min="8699" max="8699" width="9" style="3" bestFit="1" customWidth="1"/>
    <col min="8700" max="8700" width="9.85546875" style="3" bestFit="1" customWidth="1"/>
    <col min="8701" max="8701" width="9.140625" style="3" bestFit="1" customWidth="1"/>
    <col min="8702" max="8702" width="16" style="3" bestFit="1" customWidth="1"/>
    <col min="8703" max="8703" width="9" style="3" bestFit="1" customWidth="1"/>
    <col min="8704" max="8704" width="7.85546875" style="3" bestFit="1" customWidth="1"/>
    <col min="8705" max="8705" width="11.7109375" style="3" bestFit="1" customWidth="1"/>
    <col min="8706" max="8706" width="14.28515625" style="3" customWidth="1"/>
    <col min="8707" max="8707" width="11.7109375" style="3" bestFit="1" customWidth="1"/>
    <col min="8708" max="8708" width="14.140625" style="3" bestFit="1" customWidth="1"/>
    <col min="8709" max="8709" width="16.7109375" style="3" customWidth="1"/>
    <col min="8710" max="8710" width="16.5703125" style="3" customWidth="1"/>
    <col min="8711" max="8712" width="7.85546875" style="3" bestFit="1" customWidth="1"/>
    <col min="8713" max="8713" width="8" style="3" bestFit="1" customWidth="1"/>
    <col min="8714" max="8715" width="7.85546875" style="3" bestFit="1" customWidth="1"/>
    <col min="8716" max="8716" width="9.7109375" style="3" customWidth="1"/>
    <col min="8717" max="8717" width="12.85546875" style="3" customWidth="1"/>
    <col min="8718" max="8954" width="9.140625" style="3"/>
    <col min="8955" max="8955" width="9" style="3" bestFit="1" customWidth="1"/>
    <col min="8956" max="8956" width="9.85546875" style="3" bestFit="1" customWidth="1"/>
    <col min="8957" max="8957" width="9.140625" style="3" bestFit="1" customWidth="1"/>
    <col min="8958" max="8958" width="16" style="3" bestFit="1" customWidth="1"/>
    <col min="8959" max="8959" width="9" style="3" bestFit="1" customWidth="1"/>
    <col min="8960" max="8960" width="7.85546875" style="3" bestFit="1" customWidth="1"/>
    <col min="8961" max="8961" width="11.7109375" style="3" bestFit="1" customWidth="1"/>
    <col min="8962" max="8962" width="14.28515625" style="3" customWidth="1"/>
    <col min="8963" max="8963" width="11.7109375" style="3" bestFit="1" customWidth="1"/>
    <col min="8964" max="8964" width="14.140625" style="3" bestFit="1" customWidth="1"/>
    <col min="8965" max="8965" width="16.7109375" style="3" customWidth="1"/>
    <col min="8966" max="8966" width="16.5703125" style="3" customWidth="1"/>
    <col min="8967" max="8968" width="7.85546875" style="3" bestFit="1" customWidth="1"/>
    <col min="8969" max="8969" width="8" style="3" bestFit="1" customWidth="1"/>
    <col min="8970" max="8971" width="7.85546875" style="3" bestFit="1" customWidth="1"/>
    <col min="8972" max="8972" width="9.7109375" style="3" customWidth="1"/>
    <col min="8973" max="8973" width="12.85546875" style="3" customWidth="1"/>
    <col min="8974" max="9210" width="9.140625" style="3"/>
    <col min="9211" max="9211" width="9" style="3" bestFit="1" customWidth="1"/>
    <col min="9212" max="9212" width="9.85546875" style="3" bestFit="1" customWidth="1"/>
    <col min="9213" max="9213" width="9.140625" style="3" bestFit="1" customWidth="1"/>
    <col min="9214" max="9214" width="16" style="3" bestFit="1" customWidth="1"/>
    <col min="9215" max="9215" width="9" style="3" bestFit="1" customWidth="1"/>
    <col min="9216" max="9216" width="7.85546875" style="3" bestFit="1" customWidth="1"/>
    <col min="9217" max="9217" width="11.7109375" style="3" bestFit="1" customWidth="1"/>
    <col min="9218" max="9218" width="14.28515625" style="3" customWidth="1"/>
    <col min="9219" max="9219" width="11.7109375" style="3" bestFit="1" customWidth="1"/>
    <col min="9220" max="9220" width="14.140625" style="3" bestFit="1" customWidth="1"/>
    <col min="9221" max="9221" width="16.7109375" style="3" customWidth="1"/>
    <col min="9222" max="9222" width="16.5703125" style="3" customWidth="1"/>
    <col min="9223" max="9224" width="7.85546875" style="3" bestFit="1" customWidth="1"/>
    <col min="9225" max="9225" width="8" style="3" bestFit="1" customWidth="1"/>
    <col min="9226" max="9227" width="7.85546875" style="3" bestFit="1" customWidth="1"/>
    <col min="9228" max="9228" width="9.7109375" style="3" customWidth="1"/>
    <col min="9229" max="9229" width="12.85546875" style="3" customWidth="1"/>
    <col min="9230" max="9466" width="9.140625" style="3"/>
    <col min="9467" max="9467" width="9" style="3" bestFit="1" customWidth="1"/>
    <col min="9468" max="9468" width="9.85546875" style="3" bestFit="1" customWidth="1"/>
    <col min="9469" max="9469" width="9.140625" style="3" bestFit="1" customWidth="1"/>
    <col min="9470" max="9470" width="16" style="3" bestFit="1" customWidth="1"/>
    <col min="9471" max="9471" width="9" style="3" bestFit="1" customWidth="1"/>
    <col min="9472" max="9472" width="7.85546875" style="3" bestFit="1" customWidth="1"/>
    <col min="9473" max="9473" width="11.7109375" style="3" bestFit="1" customWidth="1"/>
    <col min="9474" max="9474" width="14.28515625" style="3" customWidth="1"/>
    <col min="9475" max="9475" width="11.7109375" style="3" bestFit="1" customWidth="1"/>
    <col min="9476" max="9476" width="14.140625" style="3" bestFit="1" customWidth="1"/>
    <col min="9477" max="9477" width="16.7109375" style="3" customWidth="1"/>
    <col min="9478" max="9478" width="16.5703125" style="3" customWidth="1"/>
    <col min="9479" max="9480" width="7.85546875" style="3" bestFit="1" customWidth="1"/>
    <col min="9481" max="9481" width="8" style="3" bestFit="1" customWidth="1"/>
    <col min="9482" max="9483" width="7.85546875" style="3" bestFit="1" customWidth="1"/>
    <col min="9484" max="9484" width="9.7109375" style="3" customWidth="1"/>
    <col min="9485" max="9485" width="12.85546875" style="3" customWidth="1"/>
    <col min="9486" max="9722" width="9.140625" style="3"/>
    <col min="9723" max="9723" width="9" style="3" bestFit="1" customWidth="1"/>
    <col min="9724" max="9724" width="9.85546875" style="3" bestFit="1" customWidth="1"/>
    <col min="9725" max="9725" width="9.140625" style="3" bestFit="1" customWidth="1"/>
    <col min="9726" max="9726" width="16" style="3" bestFit="1" customWidth="1"/>
    <col min="9727" max="9727" width="9" style="3" bestFit="1" customWidth="1"/>
    <col min="9728" max="9728" width="7.85546875" style="3" bestFit="1" customWidth="1"/>
    <col min="9729" max="9729" width="11.7109375" style="3" bestFit="1" customWidth="1"/>
    <col min="9730" max="9730" width="14.28515625" style="3" customWidth="1"/>
    <col min="9731" max="9731" width="11.7109375" style="3" bestFit="1" customWidth="1"/>
    <col min="9732" max="9732" width="14.140625" style="3" bestFit="1" customWidth="1"/>
    <col min="9733" max="9733" width="16.7109375" style="3" customWidth="1"/>
    <col min="9734" max="9734" width="16.5703125" style="3" customWidth="1"/>
    <col min="9735" max="9736" width="7.85546875" style="3" bestFit="1" customWidth="1"/>
    <col min="9737" max="9737" width="8" style="3" bestFit="1" customWidth="1"/>
    <col min="9738" max="9739" width="7.85546875" style="3" bestFit="1" customWidth="1"/>
    <col min="9740" max="9740" width="9.7109375" style="3" customWidth="1"/>
    <col min="9741" max="9741" width="12.85546875" style="3" customWidth="1"/>
    <col min="9742" max="9978" width="9.140625" style="3"/>
    <col min="9979" max="9979" width="9" style="3" bestFit="1" customWidth="1"/>
    <col min="9980" max="9980" width="9.85546875" style="3" bestFit="1" customWidth="1"/>
    <col min="9981" max="9981" width="9.140625" style="3" bestFit="1" customWidth="1"/>
    <col min="9982" max="9982" width="16" style="3" bestFit="1" customWidth="1"/>
    <col min="9983" max="9983" width="9" style="3" bestFit="1" customWidth="1"/>
    <col min="9984" max="9984" width="7.85546875" style="3" bestFit="1" customWidth="1"/>
    <col min="9985" max="9985" width="11.7109375" style="3" bestFit="1" customWidth="1"/>
    <col min="9986" max="9986" width="14.28515625" style="3" customWidth="1"/>
    <col min="9987" max="9987" width="11.7109375" style="3" bestFit="1" customWidth="1"/>
    <col min="9988" max="9988" width="14.140625" style="3" bestFit="1" customWidth="1"/>
    <col min="9989" max="9989" width="16.7109375" style="3" customWidth="1"/>
    <col min="9990" max="9990" width="16.5703125" style="3" customWidth="1"/>
    <col min="9991" max="9992" width="7.85546875" style="3" bestFit="1" customWidth="1"/>
    <col min="9993" max="9993" width="8" style="3" bestFit="1" customWidth="1"/>
    <col min="9994" max="9995" width="7.85546875" style="3" bestFit="1" customWidth="1"/>
    <col min="9996" max="9996" width="9.7109375" style="3" customWidth="1"/>
    <col min="9997" max="9997" width="12.85546875" style="3" customWidth="1"/>
    <col min="9998" max="10234" width="9.140625" style="3"/>
    <col min="10235" max="10235" width="9" style="3" bestFit="1" customWidth="1"/>
    <col min="10236" max="10236" width="9.85546875" style="3" bestFit="1" customWidth="1"/>
    <col min="10237" max="10237" width="9.140625" style="3" bestFit="1" customWidth="1"/>
    <col min="10238" max="10238" width="16" style="3" bestFit="1" customWidth="1"/>
    <col min="10239" max="10239" width="9" style="3" bestFit="1" customWidth="1"/>
    <col min="10240" max="10240" width="7.85546875" style="3" bestFit="1" customWidth="1"/>
    <col min="10241" max="10241" width="11.7109375" style="3" bestFit="1" customWidth="1"/>
    <col min="10242" max="10242" width="14.28515625" style="3" customWidth="1"/>
    <col min="10243" max="10243" width="11.7109375" style="3" bestFit="1" customWidth="1"/>
    <col min="10244" max="10244" width="14.140625" style="3" bestFit="1" customWidth="1"/>
    <col min="10245" max="10245" width="16.7109375" style="3" customWidth="1"/>
    <col min="10246" max="10246" width="16.5703125" style="3" customWidth="1"/>
    <col min="10247" max="10248" width="7.85546875" style="3" bestFit="1" customWidth="1"/>
    <col min="10249" max="10249" width="8" style="3" bestFit="1" customWidth="1"/>
    <col min="10250" max="10251" width="7.85546875" style="3" bestFit="1" customWidth="1"/>
    <col min="10252" max="10252" width="9.7109375" style="3" customWidth="1"/>
    <col min="10253" max="10253" width="12.85546875" style="3" customWidth="1"/>
    <col min="10254" max="10490" width="9.140625" style="3"/>
    <col min="10491" max="10491" width="9" style="3" bestFit="1" customWidth="1"/>
    <col min="10492" max="10492" width="9.85546875" style="3" bestFit="1" customWidth="1"/>
    <col min="10493" max="10493" width="9.140625" style="3" bestFit="1" customWidth="1"/>
    <col min="10494" max="10494" width="16" style="3" bestFit="1" customWidth="1"/>
    <col min="10495" max="10495" width="9" style="3" bestFit="1" customWidth="1"/>
    <col min="10496" max="10496" width="7.85546875" style="3" bestFit="1" customWidth="1"/>
    <col min="10497" max="10497" width="11.7109375" style="3" bestFit="1" customWidth="1"/>
    <col min="10498" max="10498" width="14.28515625" style="3" customWidth="1"/>
    <col min="10499" max="10499" width="11.7109375" style="3" bestFit="1" customWidth="1"/>
    <col min="10500" max="10500" width="14.140625" style="3" bestFit="1" customWidth="1"/>
    <col min="10501" max="10501" width="16.7109375" style="3" customWidth="1"/>
    <col min="10502" max="10502" width="16.5703125" style="3" customWidth="1"/>
    <col min="10503" max="10504" width="7.85546875" style="3" bestFit="1" customWidth="1"/>
    <col min="10505" max="10505" width="8" style="3" bestFit="1" customWidth="1"/>
    <col min="10506" max="10507" width="7.85546875" style="3" bestFit="1" customWidth="1"/>
    <col min="10508" max="10508" width="9.7109375" style="3" customWidth="1"/>
    <col min="10509" max="10509" width="12.85546875" style="3" customWidth="1"/>
    <col min="10510" max="10746" width="9.140625" style="3"/>
    <col min="10747" max="10747" width="9" style="3" bestFit="1" customWidth="1"/>
    <col min="10748" max="10748" width="9.85546875" style="3" bestFit="1" customWidth="1"/>
    <col min="10749" max="10749" width="9.140625" style="3" bestFit="1" customWidth="1"/>
    <col min="10750" max="10750" width="16" style="3" bestFit="1" customWidth="1"/>
    <col min="10751" max="10751" width="9" style="3" bestFit="1" customWidth="1"/>
    <col min="10752" max="10752" width="7.85546875" style="3" bestFit="1" customWidth="1"/>
    <col min="10753" max="10753" width="11.7109375" style="3" bestFit="1" customWidth="1"/>
    <col min="10754" max="10754" width="14.28515625" style="3" customWidth="1"/>
    <col min="10755" max="10755" width="11.7109375" style="3" bestFit="1" customWidth="1"/>
    <col min="10756" max="10756" width="14.140625" style="3" bestFit="1" customWidth="1"/>
    <col min="10757" max="10757" width="16.7109375" style="3" customWidth="1"/>
    <col min="10758" max="10758" width="16.5703125" style="3" customWidth="1"/>
    <col min="10759" max="10760" width="7.85546875" style="3" bestFit="1" customWidth="1"/>
    <col min="10761" max="10761" width="8" style="3" bestFit="1" customWidth="1"/>
    <col min="10762" max="10763" width="7.85546875" style="3" bestFit="1" customWidth="1"/>
    <col min="10764" max="10764" width="9.7109375" style="3" customWidth="1"/>
    <col min="10765" max="10765" width="12.85546875" style="3" customWidth="1"/>
    <col min="10766" max="11002" width="9.140625" style="3"/>
    <col min="11003" max="11003" width="9" style="3" bestFit="1" customWidth="1"/>
    <col min="11004" max="11004" width="9.85546875" style="3" bestFit="1" customWidth="1"/>
    <col min="11005" max="11005" width="9.140625" style="3" bestFit="1" customWidth="1"/>
    <col min="11006" max="11006" width="16" style="3" bestFit="1" customWidth="1"/>
    <col min="11007" max="11007" width="9" style="3" bestFit="1" customWidth="1"/>
    <col min="11008" max="11008" width="7.85546875" style="3" bestFit="1" customWidth="1"/>
    <col min="11009" max="11009" width="11.7109375" style="3" bestFit="1" customWidth="1"/>
    <col min="11010" max="11010" width="14.28515625" style="3" customWidth="1"/>
    <col min="11011" max="11011" width="11.7109375" style="3" bestFit="1" customWidth="1"/>
    <col min="11012" max="11012" width="14.140625" style="3" bestFit="1" customWidth="1"/>
    <col min="11013" max="11013" width="16.7109375" style="3" customWidth="1"/>
    <col min="11014" max="11014" width="16.5703125" style="3" customWidth="1"/>
    <col min="11015" max="11016" width="7.85546875" style="3" bestFit="1" customWidth="1"/>
    <col min="11017" max="11017" width="8" style="3" bestFit="1" customWidth="1"/>
    <col min="11018" max="11019" width="7.85546875" style="3" bestFit="1" customWidth="1"/>
    <col min="11020" max="11020" width="9.7109375" style="3" customWidth="1"/>
    <col min="11021" max="11021" width="12.85546875" style="3" customWidth="1"/>
    <col min="11022" max="11258" width="9.140625" style="3"/>
    <col min="11259" max="11259" width="9" style="3" bestFit="1" customWidth="1"/>
    <col min="11260" max="11260" width="9.85546875" style="3" bestFit="1" customWidth="1"/>
    <col min="11261" max="11261" width="9.140625" style="3" bestFit="1" customWidth="1"/>
    <col min="11262" max="11262" width="16" style="3" bestFit="1" customWidth="1"/>
    <col min="11263" max="11263" width="9" style="3" bestFit="1" customWidth="1"/>
    <col min="11264" max="11264" width="7.85546875" style="3" bestFit="1" customWidth="1"/>
    <col min="11265" max="11265" width="11.7109375" style="3" bestFit="1" customWidth="1"/>
    <col min="11266" max="11266" width="14.28515625" style="3" customWidth="1"/>
    <col min="11267" max="11267" width="11.7109375" style="3" bestFit="1" customWidth="1"/>
    <col min="11268" max="11268" width="14.140625" style="3" bestFit="1" customWidth="1"/>
    <col min="11269" max="11269" width="16.7109375" style="3" customWidth="1"/>
    <col min="11270" max="11270" width="16.5703125" style="3" customWidth="1"/>
    <col min="11271" max="11272" width="7.85546875" style="3" bestFit="1" customWidth="1"/>
    <col min="11273" max="11273" width="8" style="3" bestFit="1" customWidth="1"/>
    <col min="11274" max="11275" width="7.85546875" style="3" bestFit="1" customWidth="1"/>
    <col min="11276" max="11276" width="9.7109375" style="3" customWidth="1"/>
    <col min="11277" max="11277" width="12.85546875" style="3" customWidth="1"/>
    <col min="11278" max="11514" width="9.140625" style="3"/>
    <col min="11515" max="11515" width="9" style="3" bestFit="1" customWidth="1"/>
    <col min="11516" max="11516" width="9.85546875" style="3" bestFit="1" customWidth="1"/>
    <col min="11517" max="11517" width="9.140625" style="3" bestFit="1" customWidth="1"/>
    <col min="11518" max="11518" width="16" style="3" bestFit="1" customWidth="1"/>
    <col min="11519" max="11519" width="9" style="3" bestFit="1" customWidth="1"/>
    <col min="11520" max="11520" width="7.85546875" style="3" bestFit="1" customWidth="1"/>
    <col min="11521" max="11521" width="11.7109375" style="3" bestFit="1" customWidth="1"/>
    <col min="11522" max="11522" width="14.28515625" style="3" customWidth="1"/>
    <col min="11523" max="11523" width="11.7109375" style="3" bestFit="1" customWidth="1"/>
    <col min="11524" max="11524" width="14.140625" style="3" bestFit="1" customWidth="1"/>
    <col min="11525" max="11525" width="16.7109375" style="3" customWidth="1"/>
    <col min="11526" max="11526" width="16.5703125" style="3" customWidth="1"/>
    <col min="11527" max="11528" width="7.85546875" style="3" bestFit="1" customWidth="1"/>
    <col min="11529" max="11529" width="8" style="3" bestFit="1" customWidth="1"/>
    <col min="11530" max="11531" width="7.85546875" style="3" bestFit="1" customWidth="1"/>
    <col min="11532" max="11532" width="9.7109375" style="3" customWidth="1"/>
    <col min="11533" max="11533" width="12.85546875" style="3" customWidth="1"/>
    <col min="11534" max="11770" width="9.140625" style="3"/>
    <col min="11771" max="11771" width="9" style="3" bestFit="1" customWidth="1"/>
    <col min="11772" max="11772" width="9.85546875" style="3" bestFit="1" customWidth="1"/>
    <col min="11773" max="11773" width="9.140625" style="3" bestFit="1" customWidth="1"/>
    <col min="11774" max="11774" width="16" style="3" bestFit="1" customWidth="1"/>
    <col min="11775" max="11775" width="9" style="3" bestFit="1" customWidth="1"/>
    <col min="11776" max="11776" width="7.85546875" style="3" bestFit="1" customWidth="1"/>
    <col min="11777" max="11777" width="11.7109375" style="3" bestFit="1" customWidth="1"/>
    <col min="11778" max="11778" width="14.28515625" style="3" customWidth="1"/>
    <col min="11779" max="11779" width="11.7109375" style="3" bestFit="1" customWidth="1"/>
    <col min="11780" max="11780" width="14.140625" style="3" bestFit="1" customWidth="1"/>
    <col min="11781" max="11781" width="16.7109375" style="3" customWidth="1"/>
    <col min="11782" max="11782" width="16.5703125" style="3" customWidth="1"/>
    <col min="11783" max="11784" width="7.85546875" style="3" bestFit="1" customWidth="1"/>
    <col min="11785" max="11785" width="8" style="3" bestFit="1" customWidth="1"/>
    <col min="11786" max="11787" width="7.85546875" style="3" bestFit="1" customWidth="1"/>
    <col min="11788" max="11788" width="9.7109375" style="3" customWidth="1"/>
    <col min="11789" max="11789" width="12.85546875" style="3" customWidth="1"/>
    <col min="11790" max="12026" width="9.140625" style="3"/>
    <col min="12027" max="12027" width="9" style="3" bestFit="1" customWidth="1"/>
    <col min="12028" max="12028" width="9.85546875" style="3" bestFit="1" customWidth="1"/>
    <col min="12029" max="12029" width="9.140625" style="3" bestFit="1" customWidth="1"/>
    <col min="12030" max="12030" width="16" style="3" bestFit="1" customWidth="1"/>
    <col min="12031" max="12031" width="9" style="3" bestFit="1" customWidth="1"/>
    <col min="12032" max="12032" width="7.85546875" style="3" bestFit="1" customWidth="1"/>
    <col min="12033" max="12033" width="11.7109375" style="3" bestFit="1" customWidth="1"/>
    <col min="12034" max="12034" width="14.28515625" style="3" customWidth="1"/>
    <col min="12035" max="12035" width="11.7109375" style="3" bestFit="1" customWidth="1"/>
    <col min="12036" max="12036" width="14.140625" style="3" bestFit="1" customWidth="1"/>
    <col min="12037" max="12037" width="16.7109375" style="3" customWidth="1"/>
    <col min="12038" max="12038" width="16.5703125" style="3" customWidth="1"/>
    <col min="12039" max="12040" width="7.85546875" style="3" bestFit="1" customWidth="1"/>
    <col min="12041" max="12041" width="8" style="3" bestFit="1" customWidth="1"/>
    <col min="12042" max="12043" width="7.85546875" style="3" bestFit="1" customWidth="1"/>
    <col min="12044" max="12044" width="9.7109375" style="3" customWidth="1"/>
    <col min="12045" max="12045" width="12.85546875" style="3" customWidth="1"/>
    <col min="12046" max="12282" width="9.140625" style="3"/>
    <col min="12283" max="12283" width="9" style="3" bestFit="1" customWidth="1"/>
    <col min="12284" max="12284" width="9.85546875" style="3" bestFit="1" customWidth="1"/>
    <col min="12285" max="12285" width="9.140625" style="3" bestFit="1" customWidth="1"/>
    <col min="12286" max="12286" width="16" style="3" bestFit="1" customWidth="1"/>
    <col min="12287" max="12287" width="9" style="3" bestFit="1" customWidth="1"/>
    <col min="12288" max="12288" width="7.85546875" style="3" bestFit="1" customWidth="1"/>
    <col min="12289" max="12289" width="11.7109375" style="3" bestFit="1" customWidth="1"/>
    <col min="12290" max="12290" width="14.28515625" style="3" customWidth="1"/>
    <col min="12291" max="12291" width="11.7109375" style="3" bestFit="1" customWidth="1"/>
    <col min="12292" max="12292" width="14.140625" style="3" bestFit="1" customWidth="1"/>
    <col min="12293" max="12293" width="16.7109375" style="3" customWidth="1"/>
    <col min="12294" max="12294" width="16.5703125" style="3" customWidth="1"/>
    <col min="12295" max="12296" width="7.85546875" style="3" bestFit="1" customWidth="1"/>
    <col min="12297" max="12297" width="8" style="3" bestFit="1" customWidth="1"/>
    <col min="12298" max="12299" width="7.85546875" style="3" bestFit="1" customWidth="1"/>
    <col min="12300" max="12300" width="9.7109375" style="3" customWidth="1"/>
    <col min="12301" max="12301" width="12.85546875" style="3" customWidth="1"/>
    <col min="12302" max="12538" width="9.140625" style="3"/>
    <col min="12539" max="12539" width="9" style="3" bestFit="1" customWidth="1"/>
    <col min="12540" max="12540" width="9.85546875" style="3" bestFit="1" customWidth="1"/>
    <col min="12541" max="12541" width="9.140625" style="3" bestFit="1" customWidth="1"/>
    <col min="12542" max="12542" width="16" style="3" bestFit="1" customWidth="1"/>
    <col min="12543" max="12543" width="9" style="3" bestFit="1" customWidth="1"/>
    <col min="12544" max="12544" width="7.85546875" style="3" bestFit="1" customWidth="1"/>
    <col min="12545" max="12545" width="11.7109375" style="3" bestFit="1" customWidth="1"/>
    <col min="12546" max="12546" width="14.28515625" style="3" customWidth="1"/>
    <col min="12547" max="12547" width="11.7109375" style="3" bestFit="1" customWidth="1"/>
    <col min="12548" max="12548" width="14.140625" style="3" bestFit="1" customWidth="1"/>
    <col min="12549" max="12549" width="16.7109375" style="3" customWidth="1"/>
    <col min="12550" max="12550" width="16.5703125" style="3" customWidth="1"/>
    <col min="12551" max="12552" width="7.85546875" style="3" bestFit="1" customWidth="1"/>
    <col min="12553" max="12553" width="8" style="3" bestFit="1" customWidth="1"/>
    <col min="12554" max="12555" width="7.85546875" style="3" bestFit="1" customWidth="1"/>
    <col min="12556" max="12556" width="9.7109375" style="3" customWidth="1"/>
    <col min="12557" max="12557" width="12.85546875" style="3" customWidth="1"/>
    <col min="12558" max="12794" width="9.140625" style="3"/>
    <col min="12795" max="12795" width="9" style="3" bestFit="1" customWidth="1"/>
    <col min="12796" max="12796" width="9.85546875" style="3" bestFit="1" customWidth="1"/>
    <col min="12797" max="12797" width="9.140625" style="3" bestFit="1" customWidth="1"/>
    <col min="12798" max="12798" width="16" style="3" bestFit="1" customWidth="1"/>
    <col min="12799" max="12799" width="9" style="3" bestFit="1" customWidth="1"/>
    <col min="12800" max="12800" width="7.85546875" style="3" bestFit="1" customWidth="1"/>
    <col min="12801" max="12801" width="11.7109375" style="3" bestFit="1" customWidth="1"/>
    <col min="12802" max="12802" width="14.28515625" style="3" customWidth="1"/>
    <col min="12803" max="12803" width="11.7109375" style="3" bestFit="1" customWidth="1"/>
    <col min="12804" max="12804" width="14.140625" style="3" bestFit="1" customWidth="1"/>
    <col min="12805" max="12805" width="16.7109375" style="3" customWidth="1"/>
    <col min="12806" max="12806" width="16.5703125" style="3" customWidth="1"/>
    <col min="12807" max="12808" width="7.85546875" style="3" bestFit="1" customWidth="1"/>
    <col min="12809" max="12809" width="8" style="3" bestFit="1" customWidth="1"/>
    <col min="12810" max="12811" width="7.85546875" style="3" bestFit="1" customWidth="1"/>
    <col min="12812" max="12812" width="9.7109375" style="3" customWidth="1"/>
    <col min="12813" max="12813" width="12.85546875" style="3" customWidth="1"/>
    <col min="12814" max="13050" width="9.140625" style="3"/>
    <col min="13051" max="13051" width="9" style="3" bestFit="1" customWidth="1"/>
    <col min="13052" max="13052" width="9.85546875" style="3" bestFit="1" customWidth="1"/>
    <col min="13053" max="13053" width="9.140625" style="3" bestFit="1" customWidth="1"/>
    <col min="13054" max="13054" width="16" style="3" bestFit="1" customWidth="1"/>
    <col min="13055" max="13055" width="9" style="3" bestFit="1" customWidth="1"/>
    <col min="13056" max="13056" width="7.85546875" style="3" bestFit="1" customWidth="1"/>
    <col min="13057" max="13057" width="11.7109375" style="3" bestFit="1" customWidth="1"/>
    <col min="13058" max="13058" width="14.28515625" style="3" customWidth="1"/>
    <col min="13059" max="13059" width="11.7109375" style="3" bestFit="1" customWidth="1"/>
    <col min="13060" max="13060" width="14.140625" style="3" bestFit="1" customWidth="1"/>
    <col min="13061" max="13061" width="16.7109375" style="3" customWidth="1"/>
    <col min="13062" max="13062" width="16.5703125" style="3" customWidth="1"/>
    <col min="13063" max="13064" width="7.85546875" style="3" bestFit="1" customWidth="1"/>
    <col min="13065" max="13065" width="8" style="3" bestFit="1" customWidth="1"/>
    <col min="13066" max="13067" width="7.85546875" style="3" bestFit="1" customWidth="1"/>
    <col min="13068" max="13068" width="9.7109375" style="3" customWidth="1"/>
    <col min="13069" max="13069" width="12.85546875" style="3" customWidth="1"/>
    <col min="13070" max="13306" width="9.140625" style="3"/>
    <col min="13307" max="13307" width="9" style="3" bestFit="1" customWidth="1"/>
    <col min="13308" max="13308" width="9.85546875" style="3" bestFit="1" customWidth="1"/>
    <col min="13309" max="13309" width="9.140625" style="3" bestFit="1" customWidth="1"/>
    <col min="13310" max="13310" width="16" style="3" bestFit="1" customWidth="1"/>
    <col min="13311" max="13311" width="9" style="3" bestFit="1" customWidth="1"/>
    <col min="13312" max="13312" width="7.85546875" style="3" bestFit="1" customWidth="1"/>
    <col min="13313" max="13313" width="11.7109375" style="3" bestFit="1" customWidth="1"/>
    <col min="13314" max="13314" width="14.28515625" style="3" customWidth="1"/>
    <col min="13315" max="13315" width="11.7109375" style="3" bestFit="1" customWidth="1"/>
    <col min="13316" max="13316" width="14.140625" style="3" bestFit="1" customWidth="1"/>
    <col min="13317" max="13317" width="16.7109375" style="3" customWidth="1"/>
    <col min="13318" max="13318" width="16.5703125" style="3" customWidth="1"/>
    <col min="13319" max="13320" width="7.85546875" style="3" bestFit="1" customWidth="1"/>
    <col min="13321" max="13321" width="8" style="3" bestFit="1" customWidth="1"/>
    <col min="13322" max="13323" width="7.85546875" style="3" bestFit="1" customWidth="1"/>
    <col min="13324" max="13324" width="9.7109375" style="3" customWidth="1"/>
    <col min="13325" max="13325" width="12.85546875" style="3" customWidth="1"/>
    <col min="13326" max="13562" width="9.140625" style="3"/>
    <col min="13563" max="13563" width="9" style="3" bestFit="1" customWidth="1"/>
    <col min="13564" max="13564" width="9.85546875" style="3" bestFit="1" customWidth="1"/>
    <col min="13565" max="13565" width="9.140625" style="3" bestFit="1" customWidth="1"/>
    <col min="13566" max="13566" width="16" style="3" bestFit="1" customWidth="1"/>
    <col min="13567" max="13567" width="9" style="3" bestFit="1" customWidth="1"/>
    <col min="13568" max="13568" width="7.85546875" style="3" bestFit="1" customWidth="1"/>
    <col min="13569" max="13569" width="11.7109375" style="3" bestFit="1" customWidth="1"/>
    <col min="13570" max="13570" width="14.28515625" style="3" customWidth="1"/>
    <col min="13571" max="13571" width="11.7109375" style="3" bestFit="1" customWidth="1"/>
    <col min="13572" max="13572" width="14.140625" style="3" bestFit="1" customWidth="1"/>
    <col min="13573" max="13573" width="16.7109375" style="3" customWidth="1"/>
    <col min="13574" max="13574" width="16.5703125" style="3" customWidth="1"/>
    <col min="13575" max="13576" width="7.85546875" style="3" bestFit="1" customWidth="1"/>
    <col min="13577" max="13577" width="8" style="3" bestFit="1" customWidth="1"/>
    <col min="13578" max="13579" width="7.85546875" style="3" bestFit="1" customWidth="1"/>
    <col min="13580" max="13580" width="9.7109375" style="3" customWidth="1"/>
    <col min="13581" max="13581" width="12.85546875" style="3" customWidth="1"/>
    <col min="13582" max="13818" width="9.140625" style="3"/>
    <col min="13819" max="13819" width="9" style="3" bestFit="1" customWidth="1"/>
    <col min="13820" max="13820" width="9.85546875" style="3" bestFit="1" customWidth="1"/>
    <col min="13821" max="13821" width="9.140625" style="3" bestFit="1" customWidth="1"/>
    <col min="13822" max="13822" width="16" style="3" bestFit="1" customWidth="1"/>
    <col min="13823" max="13823" width="9" style="3" bestFit="1" customWidth="1"/>
    <col min="13824" max="13824" width="7.85546875" style="3" bestFit="1" customWidth="1"/>
    <col min="13825" max="13825" width="11.7109375" style="3" bestFit="1" customWidth="1"/>
    <col min="13826" max="13826" width="14.28515625" style="3" customWidth="1"/>
    <col min="13827" max="13827" width="11.7109375" style="3" bestFit="1" customWidth="1"/>
    <col min="13828" max="13828" width="14.140625" style="3" bestFit="1" customWidth="1"/>
    <col min="13829" max="13829" width="16.7109375" style="3" customWidth="1"/>
    <col min="13830" max="13830" width="16.5703125" style="3" customWidth="1"/>
    <col min="13831" max="13832" width="7.85546875" style="3" bestFit="1" customWidth="1"/>
    <col min="13833" max="13833" width="8" style="3" bestFit="1" customWidth="1"/>
    <col min="13834" max="13835" width="7.85546875" style="3" bestFit="1" customWidth="1"/>
    <col min="13836" max="13836" width="9.7109375" style="3" customWidth="1"/>
    <col min="13837" max="13837" width="12.85546875" style="3" customWidth="1"/>
    <col min="13838" max="14074" width="9.140625" style="3"/>
    <col min="14075" max="14075" width="9" style="3" bestFit="1" customWidth="1"/>
    <col min="14076" max="14076" width="9.85546875" style="3" bestFit="1" customWidth="1"/>
    <col min="14077" max="14077" width="9.140625" style="3" bestFit="1" customWidth="1"/>
    <col min="14078" max="14078" width="16" style="3" bestFit="1" customWidth="1"/>
    <col min="14079" max="14079" width="9" style="3" bestFit="1" customWidth="1"/>
    <col min="14080" max="14080" width="7.85546875" style="3" bestFit="1" customWidth="1"/>
    <col min="14081" max="14081" width="11.7109375" style="3" bestFit="1" customWidth="1"/>
    <col min="14082" max="14082" width="14.28515625" style="3" customWidth="1"/>
    <col min="14083" max="14083" width="11.7109375" style="3" bestFit="1" customWidth="1"/>
    <col min="14084" max="14084" width="14.140625" style="3" bestFit="1" customWidth="1"/>
    <col min="14085" max="14085" width="16.7109375" style="3" customWidth="1"/>
    <col min="14086" max="14086" width="16.5703125" style="3" customWidth="1"/>
    <col min="14087" max="14088" width="7.85546875" style="3" bestFit="1" customWidth="1"/>
    <col min="14089" max="14089" width="8" style="3" bestFit="1" customWidth="1"/>
    <col min="14090" max="14091" width="7.85546875" style="3" bestFit="1" customWidth="1"/>
    <col min="14092" max="14092" width="9.7109375" style="3" customWidth="1"/>
    <col min="14093" max="14093" width="12.85546875" style="3" customWidth="1"/>
    <col min="14094" max="14330" width="9.140625" style="3"/>
    <col min="14331" max="14331" width="9" style="3" bestFit="1" customWidth="1"/>
    <col min="14332" max="14332" width="9.85546875" style="3" bestFit="1" customWidth="1"/>
    <col min="14333" max="14333" width="9.140625" style="3" bestFit="1" customWidth="1"/>
    <col min="14334" max="14334" width="16" style="3" bestFit="1" customWidth="1"/>
    <col min="14335" max="14335" width="9" style="3" bestFit="1" customWidth="1"/>
    <col min="14336" max="14336" width="7.85546875" style="3" bestFit="1" customWidth="1"/>
    <col min="14337" max="14337" width="11.7109375" style="3" bestFit="1" customWidth="1"/>
    <col min="14338" max="14338" width="14.28515625" style="3" customWidth="1"/>
    <col min="14339" max="14339" width="11.7109375" style="3" bestFit="1" customWidth="1"/>
    <col min="14340" max="14340" width="14.140625" style="3" bestFit="1" customWidth="1"/>
    <col min="14341" max="14341" width="16.7109375" style="3" customWidth="1"/>
    <col min="14342" max="14342" width="16.5703125" style="3" customWidth="1"/>
    <col min="14343" max="14344" width="7.85546875" style="3" bestFit="1" customWidth="1"/>
    <col min="14345" max="14345" width="8" style="3" bestFit="1" customWidth="1"/>
    <col min="14346" max="14347" width="7.85546875" style="3" bestFit="1" customWidth="1"/>
    <col min="14348" max="14348" width="9.7109375" style="3" customWidth="1"/>
    <col min="14349" max="14349" width="12.85546875" style="3" customWidth="1"/>
    <col min="14350" max="14586" width="9.140625" style="3"/>
    <col min="14587" max="14587" width="9" style="3" bestFit="1" customWidth="1"/>
    <col min="14588" max="14588" width="9.85546875" style="3" bestFit="1" customWidth="1"/>
    <col min="14589" max="14589" width="9.140625" style="3" bestFit="1" customWidth="1"/>
    <col min="14590" max="14590" width="16" style="3" bestFit="1" customWidth="1"/>
    <col min="14591" max="14591" width="9" style="3" bestFit="1" customWidth="1"/>
    <col min="14592" max="14592" width="7.85546875" style="3" bestFit="1" customWidth="1"/>
    <col min="14593" max="14593" width="11.7109375" style="3" bestFit="1" customWidth="1"/>
    <col min="14594" max="14594" width="14.28515625" style="3" customWidth="1"/>
    <col min="14595" max="14595" width="11.7109375" style="3" bestFit="1" customWidth="1"/>
    <col min="14596" max="14596" width="14.140625" style="3" bestFit="1" customWidth="1"/>
    <col min="14597" max="14597" width="16.7109375" style="3" customWidth="1"/>
    <col min="14598" max="14598" width="16.5703125" style="3" customWidth="1"/>
    <col min="14599" max="14600" width="7.85546875" style="3" bestFit="1" customWidth="1"/>
    <col min="14601" max="14601" width="8" style="3" bestFit="1" customWidth="1"/>
    <col min="14602" max="14603" width="7.85546875" style="3" bestFit="1" customWidth="1"/>
    <col min="14604" max="14604" width="9.7109375" style="3" customWidth="1"/>
    <col min="14605" max="14605" width="12.85546875" style="3" customWidth="1"/>
    <col min="14606" max="14842" width="9.140625" style="3"/>
    <col min="14843" max="14843" width="9" style="3" bestFit="1" customWidth="1"/>
    <col min="14844" max="14844" width="9.85546875" style="3" bestFit="1" customWidth="1"/>
    <col min="14845" max="14845" width="9.140625" style="3" bestFit="1" customWidth="1"/>
    <col min="14846" max="14846" width="16" style="3" bestFit="1" customWidth="1"/>
    <col min="14847" max="14847" width="9" style="3" bestFit="1" customWidth="1"/>
    <col min="14848" max="14848" width="7.85546875" style="3" bestFit="1" customWidth="1"/>
    <col min="14849" max="14849" width="11.7109375" style="3" bestFit="1" customWidth="1"/>
    <col min="14850" max="14850" width="14.28515625" style="3" customWidth="1"/>
    <col min="14851" max="14851" width="11.7109375" style="3" bestFit="1" customWidth="1"/>
    <col min="14852" max="14852" width="14.140625" style="3" bestFit="1" customWidth="1"/>
    <col min="14853" max="14853" width="16.7109375" style="3" customWidth="1"/>
    <col min="14854" max="14854" width="16.5703125" style="3" customWidth="1"/>
    <col min="14855" max="14856" width="7.85546875" style="3" bestFit="1" customWidth="1"/>
    <col min="14857" max="14857" width="8" style="3" bestFit="1" customWidth="1"/>
    <col min="14858" max="14859" width="7.85546875" style="3" bestFit="1" customWidth="1"/>
    <col min="14860" max="14860" width="9.7109375" style="3" customWidth="1"/>
    <col min="14861" max="14861" width="12.85546875" style="3" customWidth="1"/>
    <col min="14862" max="15098" width="9.140625" style="3"/>
    <col min="15099" max="15099" width="9" style="3" bestFit="1" customWidth="1"/>
    <col min="15100" max="15100" width="9.85546875" style="3" bestFit="1" customWidth="1"/>
    <col min="15101" max="15101" width="9.140625" style="3" bestFit="1" customWidth="1"/>
    <col min="15102" max="15102" width="16" style="3" bestFit="1" customWidth="1"/>
    <col min="15103" max="15103" width="9" style="3" bestFit="1" customWidth="1"/>
    <col min="15104" max="15104" width="7.85546875" style="3" bestFit="1" customWidth="1"/>
    <col min="15105" max="15105" width="11.7109375" style="3" bestFit="1" customWidth="1"/>
    <col min="15106" max="15106" width="14.28515625" style="3" customWidth="1"/>
    <col min="15107" max="15107" width="11.7109375" style="3" bestFit="1" customWidth="1"/>
    <col min="15108" max="15108" width="14.140625" style="3" bestFit="1" customWidth="1"/>
    <col min="15109" max="15109" width="16.7109375" style="3" customWidth="1"/>
    <col min="15110" max="15110" width="16.5703125" style="3" customWidth="1"/>
    <col min="15111" max="15112" width="7.85546875" style="3" bestFit="1" customWidth="1"/>
    <col min="15113" max="15113" width="8" style="3" bestFit="1" customWidth="1"/>
    <col min="15114" max="15115" width="7.85546875" style="3" bestFit="1" customWidth="1"/>
    <col min="15116" max="15116" width="9.7109375" style="3" customWidth="1"/>
    <col min="15117" max="15117" width="12.85546875" style="3" customWidth="1"/>
    <col min="15118" max="15354" width="9.140625" style="3"/>
    <col min="15355" max="15355" width="9" style="3" bestFit="1" customWidth="1"/>
    <col min="15356" max="15356" width="9.85546875" style="3" bestFit="1" customWidth="1"/>
    <col min="15357" max="15357" width="9.140625" style="3" bestFit="1" customWidth="1"/>
    <col min="15358" max="15358" width="16" style="3" bestFit="1" customWidth="1"/>
    <col min="15359" max="15359" width="9" style="3" bestFit="1" customWidth="1"/>
    <col min="15360" max="15360" width="7.85546875" style="3" bestFit="1" customWidth="1"/>
    <col min="15361" max="15361" width="11.7109375" style="3" bestFit="1" customWidth="1"/>
    <col min="15362" max="15362" width="14.28515625" style="3" customWidth="1"/>
    <col min="15363" max="15363" width="11.7109375" style="3" bestFit="1" customWidth="1"/>
    <col min="15364" max="15364" width="14.140625" style="3" bestFit="1" customWidth="1"/>
    <col min="15365" max="15365" width="16.7109375" style="3" customWidth="1"/>
    <col min="15366" max="15366" width="16.5703125" style="3" customWidth="1"/>
    <col min="15367" max="15368" width="7.85546875" style="3" bestFit="1" customWidth="1"/>
    <col min="15369" max="15369" width="8" style="3" bestFit="1" customWidth="1"/>
    <col min="15370" max="15371" width="7.85546875" style="3" bestFit="1" customWidth="1"/>
    <col min="15372" max="15372" width="9.7109375" style="3" customWidth="1"/>
    <col min="15373" max="15373" width="12.85546875" style="3" customWidth="1"/>
    <col min="15374" max="15610" width="9.140625" style="3"/>
    <col min="15611" max="15611" width="9" style="3" bestFit="1" customWidth="1"/>
    <col min="15612" max="15612" width="9.85546875" style="3" bestFit="1" customWidth="1"/>
    <col min="15613" max="15613" width="9.140625" style="3" bestFit="1" customWidth="1"/>
    <col min="15614" max="15614" width="16" style="3" bestFit="1" customWidth="1"/>
    <col min="15615" max="15615" width="9" style="3" bestFit="1" customWidth="1"/>
    <col min="15616" max="15616" width="7.85546875" style="3" bestFit="1" customWidth="1"/>
    <col min="15617" max="15617" width="11.7109375" style="3" bestFit="1" customWidth="1"/>
    <col min="15618" max="15618" width="14.28515625" style="3" customWidth="1"/>
    <col min="15619" max="15619" width="11.7109375" style="3" bestFit="1" customWidth="1"/>
    <col min="15620" max="15620" width="14.140625" style="3" bestFit="1" customWidth="1"/>
    <col min="15621" max="15621" width="16.7109375" style="3" customWidth="1"/>
    <col min="15622" max="15622" width="16.5703125" style="3" customWidth="1"/>
    <col min="15623" max="15624" width="7.85546875" style="3" bestFit="1" customWidth="1"/>
    <col min="15625" max="15625" width="8" style="3" bestFit="1" customWidth="1"/>
    <col min="15626" max="15627" width="7.85546875" style="3" bestFit="1" customWidth="1"/>
    <col min="15628" max="15628" width="9.7109375" style="3" customWidth="1"/>
    <col min="15629" max="15629" width="12.85546875" style="3" customWidth="1"/>
    <col min="15630" max="15866" width="9.140625" style="3"/>
    <col min="15867" max="15867" width="9" style="3" bestFit="1" customWidth="1"/>
    <col min="15868" max="15868" width="9.85546875" style="3" bestFit="1" customWidth="1"/>
    <col min="15869" max="15869" width="9.140625" style="3" bestFit="1" customWidth="1"/>
    <col min="15870" max="15870" width="16" style="3" bestFit="1" customWidth="1"/>
    <col min="15871" max="15871" width="9" style="3" bestFit="1" customWidth="1"/>
    <col min="15872" max="15872" width="7.85546875" style="3" bestFit="1" customWidth="1"/>
    <col min="15873" max="15873" width="11.7109375" style="3" bestFit="1" customWidth="1"/>
    <col min="15874" max="15874" width="14.28515625" style="3" customWidth="1"/>
    <col min="15875" max="15875" width="11.7109375" style="3" bestFit="1" customWidth="1"/>
    <col min="15876" max="15876" width="14.140625" style="3" bestFit="1" customWidth="1"/>
    <col min="15877" max="15877" width="16.7109375" style="3" customWidth="1"/>
    <col min="15878" max="15878" width="16.5703125" style="3" customWidth="1"/>
    <col min="15879" max="15880" width="7.85546875" style="3" bestFit="1" customWidth="1"/>
    <col min="15881" max="15881" width="8" style="3" bestFit="1" customWidth="1"/>
    <col min="15882" max="15883" width="7.85546875" style="3" bestFit="1" customWidth="1"/>
    <col min="15884" max="15884" width="9.7109375" style="3" customWidth="1"/>
    <col min="15885" max="15885" width="12.85546875" style="3" customWidth="1"/>
    <col min="15886" max="16122" width="9.140625" style="3"/>
    <col min="16123" max="16123" width="9" style="3" bestFit="1" customWidth="1"/>
    <col min="16124" max="16124" width="9.85546875" style="3" bestFit="1" customWidth="1"/>
    <col min="16125" max="16125" width="9.140625" style="3" bestFit="1" customWidth="1"/>
    <col min="16126" max="16126" width="16" style="3" bestFit="1" customWidth="1"/>
    <col min="16127" max="16127" width="9" style="3" bestFit="1" customWidth="1"/>
    <col min="16128" max="16128" width="7.85546875" style="3" bestFit="1" customWidth="1"/>
    <col min="16129" max="16129" width="11.7109375" style="3" bestFit="1" customWidth="1"/>
    <col min="16130" max="16130" width="14.28515625" style="3" customWidth="1"/>
    <col min="16131" max="16131" width="11.7109375" style="3" bestFit="1" customWidth="1"/>
    <col min="16132" max="16132" width="14.140625" style="3" bestFit="1" customWidth="1"/>
    <col min="16133" max="16133" width="16.7109375" style="3" customWidth="1"/>
    <col min="16134" max="16134" width="16.5703125" style="3" customWidth="1"/>
    <col min="16135" max="16136" width="7.85546875" style="3" bestFit="1" customWidth="1"/>
    <col min="16137" max="16137" width="8" style="3" bestFit="1" customWidth="1"/>
    <col min="16138" max="16139" width="7.85546875" style="3" bestFit="1" customWidth="1"/>
    <col min="16140" max="16140" width="9.7109375" style="3" customWidth="1"/>
    <col min="16141" max="16141" width="12.85546875" style="3" customWidth="1"/>
    <col min="16142" max="16384" width="9.140625" style="3"/>
  </cols>
  <sheetData>
    <row r="1" spans="1:35" s="6" customFormat="1" ht="26.25" customHeight="1">
      <c r="A1" s="465" t="s">
        <v>1</v>
      </c>
      <c r="B1" s="531" t="s">
        <v>0</v>
      </c>
      <c r="C1" s="471" t="s">
        <v>7</v>
      </c>
      <c r="D1" s="533" t="s">
        <v>3</v>
      </c>
      <c r="E1" s="534"/>
      <c r="F1" s="535" t="s">
        <v>440</v>
      </c>
      <c r="G1" s="536"/>
      <c r="H1" s="536"/>
      <c r="I1" s="536"/>
      <c r="J1" s="536"/>
      <c r="K1" s="536"/>
      <c r="L1" s="530" t="s">
        <v>179</v>
      </c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  <c r="AA1" s="530"/>
      <c r="AB1" s="530"/>
      <c r="AC1" s="530"/>
      <c r="AD1" s="530"/>
      <c r="AE1" s="530"/>
      <c r="AF1" s="530"/>
      <c r="AG1" s="530"/>
      <c r="AH1" s="530"/>
      <c r="AI1" s="530"/>
    </row>
    <row r="2" spans="1:35" ht="23.25" thickBot="1">
      <c r="A2" s="466"/>
      <c r="B2" s="532"/>
      <c r="C2" s="472"/>
      <c r="D2" s="197" t="s">
        <v>4</v>
      </c>
      <c r="E2" s="182" t="s">
        <v>9</v>
      </c>
      <c r="F2" s="247" t="s">
        <v>4</v>
      </c>
      <c r="G2" s="198" t="s">
        <v>9</v>
      </c>
      <c r="H2" s="93">
        <v>4</v>
      </c>
      <c r="I2" s="93">
        <v>5</v>
      </c>
      <c r="J2" s="180" t="s">
        <v>47</v>
      </c>
      <c r="K2" s="189" t="s">
        <v>468</v>
      </c>
      <c r="L2" s="200" t="s">
        <v>132</v>
      </c>
      <c r="M2" s="200" t="s">
        <v>177</v>
      </c>
      <c r="N2" s="200" t="s">
        <v>133</v>
      </c>
      <c r="O2" s="200" t="s">
        <v>268</v>
      </c>
      <c r="P2" s="200" t="s">
        <v>134</v>
      </c>
      <c r="Q2" s="200" t="s">
        <v>269</v>
      </c>
      <c r="R2" s="200" t="s">
        <v>154</v>
      </c>
      <c r="S2" s="200" t="s">
        <v>178</v>
      </c>
      <c r="T2" s="200" t="s">
        <v>155</v>
      </c>
      <c r="U2" s="200" t="s">
        <v>270</v>
      </c>
      <c r="V2" s="200" t="s">
        <v>156</v>
      </c>
      <c r="W2" s="200" t="s">
        <v>271</v>
      </c>
      <c r="X2" s="200" t="s">
        <v>157</v>
      </c>
      <c r="Y2" s="200" t="s">
        <v>286</v>
      </c>
      <c r="Z2" s="200" t="s">
        <v>287</v>
      </c>
      <c r="AA2" s="200" t="s">
        <v>288</v>
      </c>
      <c r="AB2" s="200" t="s">
        <v>289</v>
      </c>
      <c r="AC2" s="200" t="s">
        <v>290</v>
      </c>
      <c r="AD2" s="200" t="s">
        <v>397</v>
      </c>
      <c r="AE2" s="200" t="s">
        <v>398</v>
      </c>
      <c r="AF2" s="200"/>
      <c r="AG2" s="267" t="s">
        <v>93</v>
      </c>
      <c r="AH2" s="265" t="s">
        <v>47</v>
      </c>
      <c r="AI2" s="266" t="s">
        <v>29</v>
      </c>
    </row>
    <row r="3" spans="1:35" s="5" customFormat="1">
      <c r="A3" s="380" t="str">
        <f>'1-συμβολαια'!A3</f>
        <v>4ο</v>
      </c>
      <c r="B3" s="321" t="str">
        <f>'1-συμβολαια'!C3</f>
        <v>δωρεάς αιτία θανάτου επικαρπίας 1045 ΠΑΡΑΙΤΗΣΗ</v>
      </c>
      <c r="C3" s="323">
        <f>'1-συμβολαια'!D3</f>
        <v>0</v>
      </c>
      <c r="D3" s="336">
        <f>'3-φύλλα2α'!D3</f>
        <v>1</v>
      </c>
      <c r="E3" s="336">
        <f>'3-φύλλα2α'!E3</f>
        <v>2</v>
      </c>
      <c r="F3" s="422">
        <v>2</v>
      </c>
      <c r="G3" s="422">
        <v>2</v>
      </c>
      <c r="H3" s="430"/>
      <c r="I3" s="430">
        <f>D3*F3*5</f>
        <v>10</v>
      </c>
      <c r="J3" s="317">
        <f>H3+I3</f>
        <v>10</v>
      </c>
      <c r="K3" s="426">
        <f>E3*G3*5</f>
        <v>20</v>
      </c>
      <c r="L3" s="338">
        <f>8*5</f>
        <v>40</v>
      </c>
      <c r="M3" s="338">
        <v>5</v>
      </c>
      <c r="N3" s="338">
        <f>2*5</f>
        <v>10</v>
      </c>
      <c r="O3" s="338">
        <v>5</v>
      </c>
      <c r="P3" s="338">
        <v>5</v>
      </c>
      <c r="Q3" s="338">
        <v>5</v>
      </c>
      <c r="R3" s="338"/>
      <c r="S3" s="338"/>
      <c r="T3" s="338"/>
      <c r="U3" s="338"/>
      <c r="V3" s="338">
        <f>2*5</f>
        <v>10</v>
      </c>
      <c r="W3" s="338">
        <f>2*5</f>
        <v>10</v>
      </c>
      <c r="X3" s="338">
        <v>0.5</v>
      </c>
      <c r="Y3" s="338">
        <f>8*10</f>
        <v>80</v>
      </c>
      <c r="Z3" s="338">
        <f>8*5</f>
        <v>40</v>
      </c>
      <c r="AA3" s="338">
        <v>5</v>
      </c>
      <c r="AB3" s="339">
        <v>10</v>
      </c>
      <c r="AC3" s="339">
        <v>0.5</v>
      </c>
      <c r="AD3" s="339"/>
      <c r="AE3" s="339"/>
      <c r="AF3" s="339"/>
      <c r="AG3" s="339">
        <f>O3+S3+U3+AC3+AE3</f>
        <v>5.5</v>
      </c>
      <c r="AH3" s="339">
        <f>SUM(L3:AF3)-AG3</f>
        <v>220.5</v>
      </c>
      <c r="AI3" s="271"/>
    </row>
    <row r="4" spans="1:35" s="5" customFormat="1">
      <c r="A4" s="380">
        <f>'1-συμβολαια'!A4</f>
        <v>0</v>
      </c>
      <c r="B4" s="321" t="str">
        <f>'1-συμβολαια'!C4</f>
        <v>δωρεάς 1045 ΕΠΙΚΑΡΠΙΑ [= 32.004€ σεΟρους 2000</v>
      </c>
      <c r="C4" s="323">
        <f>'1-συμβολαια'!D4</f>
        <v>44444</v>
      </c>
      <c r="D4" s="336">
        <f>'3-φύλλα2α'!D4</f>
        <v>1</v>
      </c>
      <c r="E4" s="336">
        <f>'3-φύλλα2α'!E4</f>
        <v>0</v>
      </c>
      <c r="F4" s="422"/>
      <c r="G4" s="422"/>
      <c r="H4" s="430"/>
      <c r="I4" s="430"/>
      <c r="J4" s="317"/>
      <c r="K4" s="337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9"/>
      <c r="AC4" s="339"/>
      <c r="AD4" s="339"/>
      <c r="AE4" s="339"/>
      <c r="AF4" s="339"/>
      <c r="AG4" s="339">
        <f t="shared" ref="AG4:AG7" si="0">O4+S4+U4+AC4+AE4</f>
        <v>0</v>
      </c>
      <c r="AH4" s="339"/>
      <c r="AI4" s="271"/>
    </row>
    <row r="5" spans="1:35" s="5" customFormat="1">
      <c r="A5" s="14"/>
      <c r="B5" s="97"/>
      <c r="C5" s="41"/>
      <c r="D5" s="28"/>
      <c r="E5" s="28"/>
      <c r="F5" s="201"/>
      <c r="G5" s="201"/>
      <c r="H5" s="431"/>
      <c r="I5" s="431"/>
      <c r="J5" s="18"/>
      <c r="K5" s="24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202"/>
      <c r="AC5" s="202"/>
      <c r="AD5" s="202"/>
      <c r="AE5" s="202"/>
      <c r="AF5" s="202"/>
      <c r="AG5" s="202"/>
      <c r="AH5" s="202"/>
      <c r="AI5" s="86"/>
    </row>
    <row r="6" spans="1:35" s="5" customFormat="1">
      <c r="A6" s="380" t="str">
        <f>'1-συμβολαια'!A6</f>
        <v>5ο</v>
      </c>
      <c r="B6" s="321" t="str">
        <f>'1-συμβολαια'!C6</f>
        <v>δωρεάς αιτία θανάτου επικαρπίας 1044 ΠΑΡΑΙΤΗΣΗ</v>
      </c>
      <c r="C6" s="323">
        <f>'1-συμβολαια'!D6</f>
        <v>0</v>
      </c>
      <c r="D6" s="336">
        <f>'3-φύλλα2α'!D6</f>
        <v>1</v>
      </c>
      <c r="E6" s="336">
        <f>'3-φύλλα2α'!E6</f>
        <v>1</v>
      </c>
      <c r="F6" s="422">
        <v>2</v>
      </c>
      <c r="G6" s="422">
        <v>2</v>
      </c>
      <c r="H6" s="430"/>
      <c r="I6" s="430">
        <f t="shared" ref="I6" si="1">D6*F6*5</f>
        <v>10</v>
      </c>
      <c r="J6" s="317">
        <f t="shared" ref="J6" si="2">H6+I6</f>
        <v>10</v>
      </c>
      <c r="K6" s="337">
        <f>E6*G6*5</f>
        <v>10</v>
      </c>
      <c r="L6" s="338">
        <f>8*5</f>
        <v>40</v>
      </c>
      <c r="M6" s="338">
        <v>5</v>
      </c>
      <c r="N6" s="338">
        <f>2*5</f>
        <v>10</v>
      </c>
      <c r="O6" s="338">
        <v>5</v>
      </c>
      <c r="P6" s="338">
        <v>5</v>
      </c>
      <c r="Q6" s="338">
        <v>5</v>
      </c>
      <c r="R6" s="338"/>
      <c r="S6" s="338"/>
      <c r="T6" s="338"/>
      <c r="U6" s="338"/>
      <c r="V6" s="338">
        <f>2*5</f>
        <v>10</v>
      </c>
      <c r="W6" s="338">
        <f>2*5</f>
        <v>10</v>
      </c>
      <c r="X6" s="338">
        <v>0.5</v>
      </c>
      <c r="Y6" s="338">
        <f>8*10</f>
        <v>80</v>
      </c>
      <c r="Z6" s="338">
        <f>8*5</f>
        <v>40</v>
      </c>
      <c r="AA6" s="338">
        <v>5</v>
      </c>
      <c r="AB6" s="339">
        <v>10</v>
      </c>
      <c r="AC6" s="339">
        <v>0.5</v>
      </c>
      <c r="AD6" s="339"/>
      <c r="AE6" s="339"/>
      <c r="AF6" s="339"/>
      <c r="AG6" s="339">
        <f t="shared" si="0"/>
        <v>5.5</v>
      </c>
      <c r="AH6" s="339">
        <f t="shared" ref="AH6" si="3">SUM(L6:AF6)-AG6</f>
        <v>220.5</v>
      </c>
      <c r="AI6" s="271"/>
    </row>
    <row r="7" spans="1:35" s="5" customFormat="1">
      <c r="A7" s="380">
        <f>'1-συμβολαια'!A7</f>
        <v>0</v>
      </c>
      <c r="B7" s="321" t="str">
        <f>'1-συμβολαια'!C7</f>
        <v>δωρεάς 1044 ΕΠΙΚΑΡΠΙΑ [= 18.870€ σεΟρους 2000</v>
      </c>
      <c r="C7" s="323">
        <f>'1-συμβολαια'!D7</f>
        <v>26666</v>
      </c>
      <c r="D7" s="336">
        <f>'3-φύλλα2α'!D7</f>
        <v>1</v>
      </c>
      <c r="E7" s="336">
        <f>'3-φύλλα2α'!E7</f>
        <v>0</v>
      </c>
      <c r="F7" s="422"/>
      <c r="G7" s="422"/>
      <c r="H7" s="430"/>
      <c r="I7" s="430"/>
      <c r="J7" s="317"/>
      <c r="K7" s="337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9"/>
      <c r="AC7" s="339"/>
      <c r="AD7" s="339"/>
      <c r="AE7" s="339"/>
      <c r="AF7" s="339"/>
      <c r="AG7" s="339">
        <f t="shared" si="0"/>
        <v>0</v>
      </c>
      <c r="AH7" s="339"/>
      <c r="AI7" s="271"/>
    </row>
    <row r="8" spans="1:35">
      <c r="A8" s="463" t="s">
        <v>47</v>
      </c>
      <c r="B8" s="464"/>
      <c r="C8" s="464"/>
      <c r="D8" s="464"/>
      <c r="E8" s="464"/>
      <c r="F8" s="464"/>
      <c r="G8" s="529"/>
      <c r="H8" s="43">
        <f t="shared" ref="H8:Q8" si="4">SUM(H3:H7)</f>
        <v>0</v>
      </c>
      <c r="I8" s="43">
        <f t="shared" si="4"/>
        <v>20</v>
      </c>
      <c r="J8" s="43">
        <f t="shared" si="4"/>
        <v>20</v>
      </c>
      <c r="K8" s="43">
        <f t="shared" si="4"/>
        <v>30</v>
      </c>
      <c r="L8" s="43">
        <f t="shared" si="4"/>
        <v>80</v>
      </c>
      <c r="M8" s="43">
        <f t="shared" si="4"/>
        <v>10</v>
      </c>
      <c r="N8" s="43">
        <f t="shared" si="4"/>
        <v>20</v>
      </c>
      <c r="O8" s="43">
        <f t="shared" si="4"/>
        <v>10</v>
      </c>
      <c r="P8" s="43">
        <f t="shared" si="4"/>
        <v>10</v>
      </c>
      <c r="Q8" s="43">
        <f t="shared" si="4"/>
        <v>10</v>
      </c>
      <c r="R8" s="43"/>
      <c r="S8" s="43"/>
      <c r="T8" s="43"/>
      <c r="U8" s="43"/>
      <c r="V8" s="43">
        <f t="shared" ref="V8:AC8" si="5">SUM(V3:V7)</f>
        <v>20</v>
      </c>
      <c r="W8" s="43">
        <f t="shared" si="5"/>
        <v>20</v>
      </c>
      <c r="X8" s="43">
        <f t="shared" si="5"/>
        <v>1</v>
      </c>
      <c r="Y8" s="43">
        <f t="shared" si="5"/>
        <v>160</v>
      </c>
      <c r="Z8" s="43">
        <f t="shared" si="5"/>
        <v>80</v>
      </c>
      <c r="AA8" s="43">
        <f t="shared" si="5"/>
        <v>10</v>
      </c>
      <c r="AB8" s="43">
        <f t="shared" si="5"/>
        <v>20</v>
      </c>
      <c r="AC8" s="43">
        <f t="shared" si="5"/>
        <v>1</v>
      </c>
      <c r="AD8" s="43"/>
      <c r="AE8" s="43"/>
      <c r="AF8" s="43">
        <f>SUM(AF3:AF7)</f>
        <v>0</v>
      </c>
      <c r="AG8" s="43">
        <f>SUM(AG3:AG7)</f>
        <v>11</v>
      </c>
      <c r="AH8" s="43">
        <f>SUM(AH3:AH7)</f>
        <v>441</v>
      </c>
    </row>
    <row r="10" spans="1:35">
      <c r="L10" s="194" t="s">
        <v>396</v>
      </c>
      <c r="M10" s="205"/>
      <c r="N10" s="205"/>
      <c r="O10" s="205"/>
      <c r="P10" s="205"/>
      <c r="Q10" s="205"/>
      <c r="R10" s="206"/>
      <c r="S10" s="206"/>
      <c r="T10" s="206"/>
      <c r="U10" s="206"/>
      <c r="V10" s="206"/>
      <c r="W10" s="206"/>
      <c r="X10" s="206"/>
      <c r="Y10" s="92"/>
      <c r="Z10" s="92"/>
      <c r="AA10" s="92"/>
      <c r="AB10" s="92"/>
      <c r="AC10" s="92"/>
      <c r="AD10" s="92"/>
      <c r="AE10" s="92"/>
      <c r="AF10" s="92"/>
      <c r="AG10" s="92"/>
      <c r="AH10" s="92"/>
    </row>
    <row r="11" spans="1:35" ht="15.75">
      <c r="C11" s="301"/>
      <c r="D11" s="301"/>
      <c r="E11" s="301"/>
      <c r="L11" s="206"/>
      <c r="M11" s="207" t="s">
        <v>236</v>
      </c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92"/>
      <c r="Z11" s="92"/>
      <c r="AA11" s="92"/>
      <c r="AB11" s="92"/>
      <c r="AC11" s="92"/>
      <c r="AD11" s="92"/>
      <c r="AE11" s="92"/>
      <c r="AF11" s="92"/>
      <c r="AG11" s="92"/>
      <c r="AH11" s="92"/>
    </row>
    <row r="12" spans="1:35">
      <c r="L12" s="206"/>
      <c r="M12" s="206"/>
      <c r="N12" s="204" t="s">
        <v>237</v>
      </c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92"/>
      <c r="Z12" s="92"/>
      <c r="AA12" s="92"/>
      <c r="AB12" s="92"/>
      <c r="AC12" s="92"/>
      <c r="AD12" s="92"/>
      <c r="AE12" s="92"/>
      <c r="AF12" s="92"/>
      <c r="AG12" s="92"/>
      <c r="AH12" s="92"/>
    </row>
    <row r="13" spans="1:35">
      <c r="G13" s="8" t="s">
        <v>490</v>
      </c>
      <c r="J13" s="2">
        <f>J3/F3</f>
        <v>5</v>
      </c>
      <c r="L13" s="206" t="s">
        <v>464</v>
      </c>
      <c r="M13" s="206"/>
      <c r="N13" s="206"/>
      <c r="O13" s="207" t="s">
        <v>238</v>
      </c>
      <c r="P13" s="206"/>
      <c r="Q13" s="206"/>
      <c r="R13" s="206"/>
      <c r="S13" s="206"/>
      <c r="T13" s="206"/>
      <c r="U13" s="206"/>
      <c r="V13" s="206"/>
      <c r="W13" s="206"/>
      <c r="X13" s="206"/>
      <c r="Y13" s="92"/>
      <c r="Z13" s="92"/>
      <c r="AA13" s="92"/>
      <c r="AB13" s="92"/>
      <c r="AC13" s="92"/>
      <c r="AD13" s="92"/>
      <c r="AE13" s="92"/>
      <c r="AF13" s="92"/>
      <c r="AG13" s="92"/>
      <c r="AH13" s="92"/>
    </row>
    <row r="14" spans="1:35">
      <c r="K14" s="2" t="s">
        <v>466</v>
      </c>
      <c r="L14" s="206" t="s">
        <v>464</v>
      </c>
      <c r="M14" s="206"/>
      <c r="N14" s="206"/>
      <c r="O14" s="206"/>
      <c r="P14" s="204" t="s">
        <v>272</v>
      </c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92"/>
      <c r="AH14" s="92"/>
    </row>
    <row r="15" spans="1:35">
      <c r="L15" s="206"/>
      <c r="M15" s="206"/>
      <c r="N15" s="206"/>
      <c r="O15" s="206"/>
      <c r="P15" s="206"/>
      <c r="Q15" s="207" t="s">
        <v>239</v>
      </c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92"/>
      <c r="AH15" s="92"/>
    </row>
    <row r="16" spans="1:35">
      <c r="L16" s="206"/>
      <c r="M16" s="206"/>
      <c r="N16" s="206"/>
      <c r="O16" s="206"/>
      <c r="P16" s="206"/>
      <c r="Q16" s="206"/>
      <c r="R16" s="204" t="s">
        <v>240</v>
      </c>
      <c r="S16" s="204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92"/>
      <c r="AH16" s="92"/>
    </row>
    <row r="17" spans="2:35">
      <c r="L17" s="206"/>
      <c r="M17" s="206"/>
      <c r="N17" s="206"/>
      <c r="O17" s="206"/>
      <c r="P17" s="206"/>
      <c r="Q17" s="206"/>
      <c r="R17" s="206"/>
      <c r="S17" s="207" t="s">
        <v>273</v>
      </c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92"/>
      <c r="AH17" s="92"/>
    </row>
    <row r="18" spans="2:35">
      <c r="B18" s="161"/>
      <c r="G18" s="8" t="s">
        <v>491</v>
      </c>
      <c r="J18" s="2">
        <f>J6/F6</f>
        <v>5</v>
      </c>
      <c r="L18" s="206" t="s">
        <v>464</v>
      </c>
      <c r="M18" s="206"/>
      <c r="N18" s="206"/>
      <c r="O18" s="206"/>
      <c r="P18" s="206"/>
      <c r="Q18" s="206"/>
      <c r="R18" s="206"/>
      <c r="S18" s="206"/>
      <c r="T18" s="204" t="s">
        <v>241</v>
      </c>
      <c r="U18" s="207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92"/>
      <c r="AH18" s="92"/>
      <c r="AI18" s="203"/>
    </row>
    <row r="19" spans="2:35">
      <c r="B19" s="162"/>
      <c r="K19" s="2" t="s">
        <v>466</v>
      </c>
      <c r="L19" s="206" t="s">
        <v>464</v>
      </c>
      <c r="M19" s="206"/>
      <c r="N19" s="206"/>
      <c r="O19" s="206"/>
      <c r="P19" s="206"/>
      <c r="Q19" s="206"/>
      <c r="R19" s="206"/>
      <c r="S19" s="206"/>
      <c r="T19" s="207"/>
      <c r="U19" s="207" t="s">
        <v>274</v>
      </c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92"/>
      <c r="AH19" s="92"/>
      <c r="AI19" s="203"/>
    </row>
    <row r="20" spans="2:35"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4" t="s">
        <v>242</v>
      </c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92"/>
      <c r="AH20" s="207"/>
    </row>
    <row r="21" spans="2:35"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7" t="s">
        <v>243</v>
      </c>
      <c r="X21" s="206"/>
      <c r="Y21" s="206"/>
      <c r="Z21" s="206"/>
      <c r="AA21" s="206"/>
      <c r="AB21" s="206"/>
      <c r="AC21" s="206"/>
      <c r="AD21" s="206"/>
      <c r="AE21" s="206"/>
      <c r="AF21" s="206"/>
      <c r="AG21" s="92"/>
      <c r="AH21" s="92"/>
    </row>
    <row r="22" spans="2:35"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4" t="s">
        <v>291</v>
      </c>
      <c r="Y22" s="208"/>
      <c r="Z22" s="208"/>
      <c r="AA22" s="208"/>
      <c r="AB22" s="208"/>
      <c r="AC22" s="208"/>
      <c r="AD22" s="208"/>
      <c r="AE22" s="208"/>
      <c r="AF22" s="208"/>
      <c r="AG22" s="207"/>
    </row>
    <row r="23" spans="2:35">
      <c r="L23" s="92"/>
      <c r="M23" s="92"/>
      <c r="N23" s="92"/>
      <c r="O23" s="92"/>
      <c r="P23" s="206"/>
      <c r="Q23" s="206"/>
      <c r="R23" s="206"/>
      <c r="S23" s="206"/>
      <c r="T23" s="206"/>
      <c r="U23" s="206"/>
      <c r="V23" s="206"/>
      <c r="W23" s="206"/>
      <c r="X23" s="206"/>
      <c r="Y23" s="204" t="s">
        <v>292</v>
      </c>
      <c r="Z23" s="207"/>
      <c r="AA23" s="207"/>
      <c r="AB23" s="207"/>
      <c r="AC23" s="207"/>
      <c r="AD23" s="207"/>
      <c r="AE23" s="207"/>
      <c r="AF23" s="207"/>
      <c r="AG23" s="92"/>
    </row>
    <row r="24" spans="2:35">
      <c r="L24" s="2"/>
      <c r="M24" s="2"/>
      <c r="N24" s="2"/>
      <c r="O24" s="2"/>
      <c r="Z24" s="207" t="s">
        <v>293</v>
      </c>
      <c r="AA24" s="208"/>
      <c r="AB24" s="208"/>
      <c r="AC24" s="208"/>
      <c r="AD24" s="208"/>
      <c r="AE24" s="208"/>
    </row>
    <row r="25" spans="2:35">
      <c r="Z25" s="206"/>
      <c r="AA25" s="208" t="s">
        <v>294</v>
      </c>
      <c r="AB25" s="208"/>
      <c r="AC25" s="208"/>
      <c r="AD25" s="208"/>
      <c r="AE25" s="208"/>
      <c r="AF25" s="208"/>
    </row>
    <row r="26" spans="2:35">
      <c r="AA26" s="206"/>
      <c r="AB26" s="204" t="s">
        <v>402</v>
      </c>
      <c r="AC26" s="206"/>
      <c r="AD26" s="206"/>
      <c r="AE26" s="206"/>
      <c r="AF26" s="207"/>
    </row>
    <row r="27" spans="2:35">
      <c r="AC27" s="207" t="s">
        <v>399</v>
      </c>
      <c r="AD27" s="207"/>
      <c r="AE27" s="207"/>
    </row>
    <row r="28" spans="2:35">
      <c r="AD28" s="204" t="s">
        <v>400</v>
      </c>
      <c r="AE28" s="206"/>
    </row>
    <row r="29" spans="2:35">
      <c r="AE29" s="207" t="s">
        <v>401</v>
      </c>
    </row>
  </sheetData>
  <mergeCells count="7">
    <mergeCell ref="A8:G8"/>
    <mergeCell ref="L1:AI1"/>
    <mergeCell ref="A1:A2"/>
    <mergeCell ref="B1:B2"/>
    <mergeCell ref="D1:E1"/>
    <mergeCell ref="C1:C2"/>
    <mergeCell ref="F1:K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7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7.5703125" style="8" bestFit="1" customWidth="1"/>
    <col min="2" max="2" width="37.42578125" style="96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70" customFormat="1" ht="15.75" customHeight="1">
      <c r="A1" s="540" t="s">
        <v>31</v>
      </c>
      <c r="B1" s="541"/>
      <c r="C1" s="541"/>
      <c r="D1" s="542"/>
      <c r="E1" s="544" t="s">
        <v>469</v>
      </c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6" t="s">
        <v>71</v>
      </c>
      <c r="U1" s="555" t="s">
        <v>166</v>
      </c>
      <c r="V1" s="540" t="s">
        <v>13</v>
      </c>
      <c r="W1" s="541"/>
      <c r="X1" s="541"/>
      <c r="Y1" s="541"/>
      <c r="Z1" s="541"/>
      <c r="AA1" s="541"/>
      <c r="AB1" s="541"/>
      <c r="AC1" s="541"/>
      <c r="AD1" s="541"/>
      <c r="AE1" s="542"/>
      <c r="AF1" s="543" t="s">
        <v>14</v>
      </c>
      <c r="AG1" s="543"/>
      <c r="AH1" s="543"/>
      <c r="AI1" s="543"/>
      <c r="AJ1" s="543"/>
      <c r="AK1" s="543"/>
      <c r="AL1" s="543"/>
      <c r="AM1" s="543"/>
      <c r="AN1" s="543"/>
      <c r="AO1" s="540" t="s">
        <v>15</v>
      </c>
      <c r="AP1" s="541"/>
      <c r="AQ1" s="541"/>
      <c r="AR1" s="541"/>
      <c r="AS1" s="541"/>
      <c r="AT1" s="541"/>
      <c r="AU1" s="541"/>
      <c r="AV1" s="541"/>
      <c r="AW1" s="541"/>
      <c r="AX1" s="542"/>
      <c r="AY1" s="557" t="s">
        <v>16</v>
      </c>
      <c r="AZ1" s="557"/>
      <c r="BA1" s="557"/>
      <c r="BB1" s="557"/>
      <c r="BC1" s="557"/>
      <c r="BD1" s="557"/>
      <c r="BE1" s="557"/>
      <c r="BF1" s="557"/>
      <c r="BG1" s="558" t="s">
        <v>17</v>
      </c>
      <c r="BH1" s="559"/>
      <c r="BI1" s="559"/>
      <c r="BJ1" s="559"/>
      <c r="BK1" s="560"/>
    </row>
    <row r="2" spans="1:63" s="4" customFormat="1" ht="34.5" thickBot="1">
      <c r="A2" s="84" t="s">
        <v>19</v>
      </c>
      <c r="B2" s="94" t="s">
        <v>0</v>
      </c>
      <c r="C2" s="71" t="s">
        <v>11</v>
      </c>
      <c r="D2" s="72" t="s">
        <v>12</v>
      </c>
      <c r="E2" s="60" t="s">
        <v>72</v>
      </c>
      <c r="F2" s="46" t="s">
        <v>73</v>
      </c>
      <c r="G2" s="46" t="s">
        <v>265</v>
      </c>
      <c r="H2" s="46" t="s">
        <v>266</v>
      </c>
      <c r="I2" s="46" t="s">
        <v>74</v>
      </c>
      <c r="J2" s="552" t="s">
        <v>29</v>
      </c>
      <c r="K2" s="553"/>
      <c r="L2" s="554"/>
      <c r="M2" s="46" t="s">
        <v>158</v>
      </c>
      <c r="N2" s="46" t="s">
        <v>159</v>
      </c>
      <c r="O2" s="46" t="s">
        <v>93</v>
      </c>
      <c r="P2" s="46" t="s">
        <v>426</v>
      </c>
      <c r="Q2" s="46" t="s">
        <v>165</v>
      </c>
      <c r="R2" s="99" t="s">
        <v>99</v>
      </c>
      <c r="S2" s="138" t="s">
        <v>98</v>
      </c>
      <c r="T2" s="547"/>
      <c r="U2" s="556"/>
      <c r="V2" s="60" t="s">
        <v>32</v>
      </c>
      <c r="W2" s="60" t="s">
        <v>19</v>
      </c>
      <c r="X2" s="46" t="s">
        <v>20</v>
      </c>
      <c r="Y2" s="10" t="s">
        <v>21</v>
      </c>
      <c r="Z2" s="10" t="s">
        <v>22</v>
      </c>
      <c r="AA2" s="46" t="s">
        <v>23</v>
      </c>
      <c r="AB2" s="46" t="s">
        <v>24</v>
      </c>
      <c r="AC2" s="46" t="s">
        <v>25</v>
      </c>
      <c r="AD2" s="548" t="s">
        <v>29</v>
      </c>
      <c r="AE2" s="549"/>
      <c r="AF2" s="60" t="s">
        <v>28</v>
      </c>
      <c r="AG2" s="60" t="s">
        <v>19</v>
      </c>
      <c r="AH2" s="46" t="s">
        <v>20</v>
      </c>
      <c r="AI2" s="10" t="s">
        <v>27</v>
      </c>
      <c r="AJ2" s="10" t="s">
        <v>19</v>
      </c>
      <c r="AK2" s="76" t="s">
        <v>75</v>
      </c>
      <c r="AL2" s="76" t="s">
        <v>76</v>
      </c>
      <c r="AM2" s="550" t="s">
        <v>29</v>
      </c>
      <c r="AN2" s="551"/>
      <c r="AO2" s="60" t="s">
        <v>18</v>
      </c>
      <c r="AP2" s="60" t="s">
        <v>19</v>
      </c>
      <c r="AQ2" s="46" t="s">
        <v>20</v>
      </c>
      <c r="AR2" s="10" t="s">
        <v>21</v>
      </c>
      <c r="AS2" s="10" t="s">
        <v>22</v>
      </c>
      <c r="AT2" s="46" t="s">
        <v>23</v>
      </c>
      <c r="AU2" s="46" t="s">
        <v>24</v>
      </c>
      <c r="AV2" s="46" t="s">
        <v>25</v>
      </c>
      <c r="AW2" s="548" t="s">
        <v>29</v>
      </c>
      <c r="AX2" s="549"/>
      <c r="AY2" s="60" t="s">
        <v>18</v>
      </c>
      <c r="AZ2" s="46" t="s">
        <v>19</v>
      </c>
      <c r="BA2" s="46" t="s">
        <v>20</v>
      </c>
      <c r="BB2" s="46" t="s">
        <v>26</v>
      </c>
      <c r="BC2" s="10" t="s">
        <v>27</v>
      </c>
      <c r="BD2" s="10" t="s">
        <v>19</v>
      </c>
      <c r="BE2" s="46" t="s">
        <v>28</v>
      </c>
      <c r="BF2" s="47" t="s">
        <v>29</v>
      </c>
      <c r="BG2" s="61" t="s">
        <v>30</v>
      </c>
      <c r="BH2" s="61" t="s">
        <v>19</v>
      </c>
      <c r="BI2" s="62" t="s">
        <v>18</v>
      </c>
      <c r="BJ2" s="548" t="s">
        <v>29</v>
      </c>
      <c r="BK2" s="549"/>
    </row>
    <row r="3" spans="1:63" s="237" customFormat="1">
      <c r="A3" s="448" t="str">
        <f>'1-συμβολαια'!A3</f>
        <v>4ο</v>
      </c>
      <c r="B3" s="341" t="str">
        <f>'1-συμβολαια'!C3</f>
        <v>δωρεάς αιτία θανάτου επικαρπίας 1045 ΠΑΡΑΙΤΗΣΗ</v>
      </c>
      <c r="C3" s="268" t="str">
        <f>'4-πολλυπρ'!D3</f>
        <v>σύζυγος</v>
      </c>
      <c r="D3" s="268">
        <f>'4-πολλυπρ'!I3</f>
        <v>0</v>
      </c>
      <c r="E3" s="268">
        <v>1</v>
      </c>
      <c r="F3" s="323">
        <f>E3*6</f>
        <v>6</v>
      </c>
      <c r="G3" s="323">
        <v>6</v>
      </c>
      <c r="H3" s="323">
        <v>30</v>
      </c>
      <c r="I3" s="323">
        <f>F3+G3+H3</f>
        <v>42</v>
      </c>
      <c r="J3" s="274" t="s">
        <v>424</v>
      </c>
      <c r="K3" s="343" t="s">
        <v>164</v>
      </c>
      <c r="L3" s="343" t="s">
        <v>267</v>
      </c>
      <c r="M3" s="323">
        <v>20</v>
      </c>
      <c r="N3" s="323">
        <v>20</v>
      </c>
      <c r="O3" s="323">
        <v>1.5</v>
      </c>
      <c r="P3" s="323"/>
      <c r="Q3" s="323">
        <f>M3+N3</f>
        <v>40</v>
      </c>
      <c r="R3" s="268"/>
      <c r="S3" s="268"/>
      <c r="T3" s="268"/>
      <c r="U3" s="268"/>
      <c r="V3" s="433"/>
      <c r="W3" s="340"/>
      <c r="X3" s="434" t="s">
        <v>355</v>
      </c>
      <c r="Y3" s="434"/>
      <c r="Z3" s="434" t="s">
        <v>9</v>
      </c>
      <c r="AA3" s="435"/>
      <c r="AB3" s="434"/>
      <c r="AC3" s="434"/>
      <c r="AD3" s="434"/>
      <c r="AE3" s="340"/>
      <c r="AF3" s="433"/>
      <c r="AG3" s="340"/>
      <c r="AH3" s="340"/>
      <c r="AI3" s="340"/>
      <c r="AJ3" s="340"/>
      <c r="AK3" s="340"/>
      <c r="AL3" s="340"/>
      <c r="AM3" s="340"/>
      <c r="AN3" s="340"/>
      <c r="AO3" s="340"/>
      <c r="AP3" s="340"/>
      <c r="AQ3" s="434" t="s">
        <v>355</v>
      </c>
      <c r="AR3" s="79"/>
      <c r="AS3" s="434" t="s">
        <v>9</v>
      </c>
      <c r="AT3" s="340"/>
      <c r="AU3" s="340"/>
      <c r="AV3" s="340"/>
      <c r="AW3" s="340"/>
      <c r="AX3" s="433"/>
      <c r="AY3" s="340"/>
      <c r="AZ3" s="340"/>
      <c r="BA3" s="340"/>
      <c r="BB3" s="435"/>
      <c r="BC3" s="435"/>
      <c r="BD3" s="435"/>
      <c r="BE3" s="435"/>
      <c r="BF3" s="435"/>
      <c r="BG3" s="340"/>
      <c r="BH3" s="340"/>
      <c r="BI3" s="433"/>
      <c r="BJ3" s="435"/>
      <c r="BK3" s="435"/>
    </row>
    <row r="4" spans="1:63" s="237" customFormat="1">
      <c r="A4" s="448">
        <f>'1-συμβολαια'!A4</f>
        <v>0</v>
      </c>
      <c r="B4" s="341" t="str">
        <f>'1-συμβολαια'!C4</f>
        <v>δωρεάς 1045 ΕΠΙΚΑΡΠΙΑ [= 32.004€ σεΟρους 2000</v>
      </c>
      <c r="C4" s="268" t="str">
        <f>'4-πολλυπρ'!D4</f>
        <v>219-118</v>
      </c>
      <c r="D4" s="268" t="str">
        <f>'4-πολλυπρ'!I4</f>
        <v>219-118 = κόρη-1</v>
      </c>
      <c r="E4" s="268">
        <v>3</v>
      </c>
      <c r="F4" s="323">
        <f t="shared" ref="F4:F7" si="0">E4*6</f>
        <v>18</v>
      </c>
      <c r="G4" s="323">
        <v>6</v>
      </c>
      <c r="H4" s="323">
        <v>30</v>
      </c>
      <c r="I4" s="323">
        <f t="shared" ref="I4:I7" si="1">F4+G4+H4</f>
        <v>54</v>
      </c>
      <c r="J4" s="274" t="s">
        <v>424</v>
      </c>
      <c r="K4" s="343" t="s">
        <v>164</v>
      </c>
      <c r="L4" s="343" t="s">
        <v>267</v>
      </c>
      <c r="M4" s="323"/>
      <c r="N4" s="323"/>
      <c r="O4" s="323">
        <v>1.5</v>
      </c>
      <c r="P4" s="323"/>
      <c r="Q4" s="323">
        <f t="shared" ref="Q4:Q7" si="2">M4+N4</f>
        <v>0</v>
      </c>
      <c r="R4" s="268"/>
      <c r="S4" s="268"/>
      <c r="T4" s="268"/>
      <c r="U4" s="268"/>
      <c r="V4" s="433"/>
      <c r="W4" s="340"/>
      <c r="X4" s="434" t="s">
        <v>355</v>
      </c>
      <c r="Y4" s="434"/>
      <c r="Z4" s="434" t="s">
        <v>9</v>
      </c>
      <c r="AA4" s="435"/>
      <c r="AB4" s="434"/>
      <c r="AC4" s="434"/>
      <c r="AD4" s="434"/>
      <c r="AE4" s="340"/>
      <c r="AF4" s="433"/>
      <c r="AG4" s="340"/>
      <c r="AH4" s="340"/>
      <c r="AI4" s="340"/>
      <c r="AJ4" s="340"/>
      <c r="AK4" s="340"/>
      <c r="AL4" s="340"/>
      <c r="AM4" s="340"/>
      <c r="AN4" s="340"/>
      <c r="AO4" s="340"/>
      <c r="AP4" s="340"/>
      <c r="AQ4" s="434" t="s">
        <v>355</v>
      </c>
      <c r="AR4" s="340"/>
      <c r="AS4" s="434" t="s">
        <v>9</v>
      </c>
      <c r="AT4" s="340"/>
      <c r="AU4" s="340"/>
      <c r="AV4" s="340"/>
      <c r="AW4" s="340"/>
      <c r="AX4" s="433"/>
      <c r="AY4" s="340"/>
      <c r="AZ4" s="340"/>
      <c r="BA4" s="340"/>
      <c r="BB4" s="435"/>
      <c r="BC4" s="435"/>
      <c r="BD4" s="435"/>
      <c r="BE4" s="435"/>
      <c r="BF4" s="435"/>
      <c r="BG4" s="340"/>
      <c r="BH4" s="340"/>
      <c r="BI4" s="433"/>
      <c r="BJ4" s="435"/>
      <c r="BK4" s="435"/>
    </row>
    <row r="5" spans="1:63" s="237" customFormat="1">
      <c r="A5" s="32"/>
      <c r="B5" s="95"/>
      <c r="C5" s="16"/>
      <c r="D5" s="16"/>
      <c r="E5" s="16"/>
      <c r="F5" s="41"/>
      <c r="G5" s="41"/>
      <c r="H5" s="41"/>
      <c r="I5" s="41"/>
      <c r="J5" s="248"/>
      <c r="K5" s="172"/>
      <c r="L5" s="172"/>
      <c r="M5" s="41"/>
      <c r="N5" s="41"/>
      <c r="O5" s="41"/>
      <c r="P5" s="41"/>
      <c r="Q5" s="41"/>
      <c r="R5" s="16"/>
      <c r="S5" s="16"/>
      <c r="T5" s="16"/>
      <c r="U5" s="16"/>
      <c r="V5" s="33"/>
      <c r="W5" s="32"/>
      <c r="X5" s="34"/>
      <c r="Y5" s="34"/>
      <c r="Z5" s="34"/>
      <c r="AA5" s="35"/>
      <c r="AB5" s="34"/>
      <c r="AC5" s="34"/>
      <c r="AD5" s="34"/>
      <c r="AE5" s="32"/>
      <c r="AF5" s="33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4"/>
      <c r="AR5" s="32"/>
      <c r="AS5" s="34"/>
      <c r="AT5" s="32"/>
      <c r="AU5" s="32"/>
      <c r="AV5" s="32"/>
      <c r="AW5" s="32"/>
      <c r="AX5" s="33"/>
      <c r="AY5" s="32"/>
      <c r="AZ5" s="32"/>
      <c r="BA5" s="32"/>
      <c r="BB5" s="35"/>
      <c r="BC5" s="35"/>
      <c r="BD5" s="35"/>
      <c r="BE5" s="35"/>
      <c r="BF5" s="35"/>
      <c r="BG5" s="32"/>
      <c r="BH5" s="32"/>
      <c r="BI5" s="33"/>
      <c r="BJ5" s="35"/>
      <c r="BK5" s="35"/>
    </row>
    <row r="6" spans="1:63" s="237" customFormat="1">
      <c r="A6" s="448" t="str">
        <f>'1-συμβολαια'!A6</f>
        <v>5ο</v>
      </c>
      <c r="B6" s="341" t="str">
        <f>'1-συμβολαια'!C6</f>
        <v>δωρεάς αιτία θανάτου επικαρπίας 1044 ΠΑΡΑΙΤΗΣΗ</v>
      </c>
      <c r="C6" s="268" t="str">
        <f>'4-πολλυπρ'!D6</f>
        <v>σύζυγος</v>
      </c>
      <c r="D6" s="268">
        <f>'4-πολλυπρ'!I6</f>
        <v>0</v>
      </c>
      <c r="E6" s="268">
        <v>1</v>
      </c>
      <c r="F6" s="323">
        <f t="shared" si="0"/>
        <v>6</v>
      </c>
      <c r="G6" s="323">
        <v>6</v>
      </c>
      <c r="H6" s="323">
        <v>30</v>
      </c>
      <c r="I6" s="323">
        <f t="shared" si="1"/>
        <v>42</v>
      </c>
      <c r="J6" s="274" t="s">
        <v>424</v>
      </c>
      <c r="K6" s="343" t="s">
        <v>164</v>
      </c>
      <c r="L6" s="343" t="s">
        <v>267</v>
      </c>
      <c r="M6" s="323">
        <v>20</v>
      </c>
      <c r="N6" s="323">
        <v>20</v>
      </c>
      <c r="O6" s="323">
        <v>1.5</v>
      </c>
      <c r="P6" s="323"/>
      <c r="Q6" s="323">
        <f t="shared" si="2"/>
        <v>40</v>
      </c>
      <c r="R6" s="268"/>
      <c r="S6" s="268"/>
      <c r="T6" s="268"/>
      <c r="U6" s="268"/>
      <c r="V6" s="433"/>
      <c r="W6" s="340"/>
      <c r="X6" s="434" t="s">
        <v>355</v>
      </c>
      <c r="Y6" s="434"/>
      <c r="Z6" s="434" t="s">
        <v>9</v>
      </c>
      <c r="AA6" s="435"/>
      <c r="AB6" s="434"/>
      <c r="AC6" s="434"/>
      <c r="AD6" s="434"/>
      <c r="AE6" s="340"/>
      <c r="AF6" s="433"/>
      <c r="AG6" s="340"/>
      <c r="AH6" s="340"/>
      <c r="AI6" s="340"/>
      <c r="AJ6" s="340"/>
      <c r="AK6" s="340"/>
      <c r="AL6" s="340"/>
      <c r="AM6" s="340"/>
      <c r="AN6" s="340"/>
      <c r="AO6" s="340"/>
      <c r="AP6" s="340"/>
      <c r="AQ6" s="434" t="s">
        <v>355</v>
      </c>
      <c r="AR6" s="340"/>
      <c r="AS6" s="434" t="s">
        <v>9</v>
      </c>
      <c r="AT6" s="340"/>
      <c r="AU6" s="340"/>
      <c r="AV6" s="340"/>
      <c r="AW6" s="340"/>
      <c r="AX6" s="433"/>
      <c r="AY6" s="340"/>
      <c r="AZ6" s="340"/>
      <c r="BA6" s="340"/>
      <c r="BB6" s="435"/>
      <c r="BC6" s="435"/>
      <c r="BD6" s="435"/>
      <c r="BE6" s="435"/>
      <c r="BF6" s="435"/>
      <c r="BG6" s="340"/>
      <c r="BH6" s="340"/>
      <c r="BI6" s="433"/>
      <c r="BJ6" s="435"/>
      <c r="BK6" s="435"/>
    </row>
    <row r="7" spans="1:63" s="237" customFormat="1">
      <c r="A7" s="448">
        <f>'1-συμβολαια'!A7</f>
        <v>0</v>
      </c>
      <c r="B7" s="341" t="str">
        <f>'1-συμβολαια'!C7</f>
        <v>δωρεάς 1044 ΕΠΙΚΑΡΠΙΑ [= 18.870€ σεΟρους 2000</v>
      </c>
      <c r="C7" s="268" t="str">
        <f>'4-πολλυπρ'!D7</f>
        <v>219-118</v>
      </c>
      <c r="D7" s="268" t="str">
        <f>'4-πολλυπρ'!I7</f>
        <v>219-118 = κόρη-2</v>
      </c>
      <c r="E7" s="268">
        <v>3</v>
      </c>
      <c r="F7" s="323">
        <f t="shared" si="0"/>
        <v>18</v>
      </c>
      <c r="G7" s="323">
        <v>6</v>
      </c>
      <c r="H7" s="323">
        <v>30</v>
      </c>
      <c r="I7" s="323">
        <f t="shared" si="1"/>
        <v>54</v>
      </c>
      <c r="J7" s="274" t="s">
        <v>424</v>
      </c>
      <c r="K7" s="343" t="s">
        <v>164</v>
      </c>
      <c r="L7" s="343" t="s">
        <v>267</v>
      </c>
      <c r="M7" s="323"/>
      <c r="N7" s="323"/>
      <c r="O7" s="323">
        <v>1.5</v>
      </c>
      <c r="P7" s="323"/>
      <c r="Q7" s="323">
        <f t="shared" si="2"/>
        <v>0</v>
      </c>
      <c r="R7" s="268"/>
      <c r="S7" s="268"/>
      <c r="T7" s="268"/>
      <c r="U7" s="268"/>
      <c r="V7" s="433"/>
      <c r="W7" s="340"/>
      <c r="X7" s="434" t="s">
        <v>355</v>
      </c>
      <c r="Y7" s="434"/>
      <c r="Z7" s="434" t="s">
        <v>9</v>
      </c>
      <c r="AA7" s="435"/>
      <c r="AB7" s="434"/>
      <c r="AC7" s="434"/>
      <c r="AD7" s="434"/>
      <c r="AE7" s="340"/>
      <c r="AF7" s="433"/>
      <c r="AG7" s="340"/>
      <c r="AH7" s="340"/>
      <c r="AI7" s="340"/>
      <c r="AJ7" s="340"/>
      <c r="AK7" s="340"/>
      <c r="AL7" s="340"/>
      <c r="AM7" s="340"/>
      <c r="AN7" s="340"/>
      <c r="AO7" s="340"/>
      <c r="AP7" s="340"/>
      <c r="AQ7" s="434" t="s">
        <v>355</v>
      </c>
      <c r="AR7" s="340"/>
      <c r="AS7" s="434" t="s">
        <v>9</v>
      </c>
      <c r="AT7" s="340"/>
      <c r="AU7" s="340"/>
      <c r="AV7" s="340"/>
      <c r="AW7" s="340"/>
      <c r="AX7" s="433"/>
      <c r="AY7" s="340"/>
      <c r="AZ7" s="340"/>
      <c r="BA7" s="340"/>
      <c r="BB7" s="435"/>
      <c r="BC7" s="435"/>
      <c r="BD7" s="435"/>
      <c r="BE7" s="435"/>
      <c r="BF7" s="435"/>
      <c r="BG7" s="340"/>
      <c r="BH7" s="340"/>
      <c r="BI7" s="433"/>
      <c r="BJ7" s="435"/>
      <c r="BK7" s="435"/>
    </row>
    <row r="8" spans="1:63">
      <c r="A8" s="537" t="s">
        <v>35</v>
      </c>
      <c r="B8" s="538"/>
      <c r="C8" s="538"/>
      <c r="D8" s="539"/>
      <c r="E8" s="73">
        <f>SUM(E3:E7)</f>
        <v>8</v>
      </c>
      <c r="F8" s="73">
        <f>SUM(F3:F7)</f>
        <v>48</v>
      </c>
      <c r="G8" s="73">
        <f>SUM(G3:G7)</f>
        <v>24</v>
      </c>
      <c r="H8" s="73">
        <f>SUM(H3:H7)</f>
        <v>120</v>
      </c>
      <c r="I8" s="73">
        <f>SUM(I3:I7)</f>
        <v>192</v>
      </c>
      <c r="J8" s="73"/>
      <c r="K8" s="73"/>
      <c r="L8" s="73"/>
      <c r="M8" s="73">
        <f t="shared" ref="M8:T8" si="3">SUM(M3:M7)</f>
        <v>40</v>
      </c>
      <c r="N8" s="73">
        <f t="shared" si="3"/>
        <v>40</v>
      </c>
      <c r="O8" s="73">
        <f t="shared" si="3"/>
        <v>6</v>
      </c>
      <c r="P8" s="73">
        <f t="shared" si="3"/>
        <v>0</v>
      </c>
      <c r="Q8" s="73">
        <f t="shared" si="3"/>
        <v>80</v>
      </c>
      <c r="R8" s="73">
        <f t="shared" si="3"/>
        <v>0</v>
      </c>
      <c r="S8" s="73">
        <f t="shared" si="3"/>
        <v>0</v>
      </c>
      <c r="T8" s="73">
        <f t="shared" si="3"/>
        <v>0</v>
      </c>
      <c r="U8" s="73"/>
      <c r="V8" s="165"/>
      <c r="W8" s="73">
        <f>SUM(W3:W7)</f>
        <v>0</v>
      </c>
      <c r="X8" s="73"/>
      <c r="Y8" s="73">
        <f>SUM(Y3:Y7)</f>
        <v>0</v>
      </c>
      <c r="Z8" s="73"/>
      <c r="AA8" s="73">
        <f>SUM(AA3:AA7)</f>
        <v>0</v>
      </c>
      <c r="AB8" s="73">
        <f>SUM(AB3:AB7)</f>
        <v>0</v>
      </c>
      <c r="AC8" s="73">
        <f>SUM(AC3:AC7)</f>
        <v>0</v>
      </c>
      <c r="AD8" s="73">
        <f>SUM(AD3:AD7)</f>
        <v>0</v>
      </c>
      <c r="AE8" s="73">
        <f>SUM(AE3:AE7)</f>
        <v>0</v>
      </c>
      <c r="AF8" s="165"/>
      <c r="AG8" s="73">
        <f t="shared" ref="AG8:AL8" si="4">SUM(AG3:AG7)</f>
        <v>0</v>
      </c>
      <c r="AH8" s="73">
        <f t="shared" si="4"/>
        <v>0</v>
      </c>
      <c r="AI8" s="73">
        <f t="shared" si="4"/>
        <v>0</v>
      </c>
      <c r="AJ8" s="73">
        <f t="shared" si="4"/>
        <v>0</v>
      </c>
      <c r="AK8" s="77">
        <f t="shared" si="4"/>
        <v>0</v>
      </c>
      <c r="AL8" s="77">
        <f t="shared" si="4"/>
        <v>0</v>
      </c>
      <c r="AM8" s="77"/>
      <c r="AN8" s="73">
        <f>SUM(AN3:AN7)</f>
        <v>0</v>
      </c>
      <c r="AO8" s="73">
        <f>SUM(AO3:AO7)</f>
        <v>0</v>
      </c>
      <c r="AP8" s="73">
        <f>SUM(AP3:AP7)</f>
        <v>0</v>
      </c>
      <c r="AQ8" s="73"/>
      <c r="AR8" s="73">
        <f t="shared" ref="AR8:BK8" si="5">SUM(AR3:AR7)</f>
        <v>0</v>
      </c>
      <c r="AS8" s="73">
        <f t="shared" si="5"/>
        <v>0</v>
      </c>
      <c r="AT8" s="73">
        <f t="shared" si="5"/>
        <v>0</v>
      </c>
      <c r="AU8" s="73">
        <f t="shared" si="5"/>
        <v>0</v>
      </c>
      <c r="AV8" s="73">
        <f t="shared" si="5"/>
        <v>0</v>
      </c>
      <c r="AW8" s="73">
        <f t="shared" si="5"/>
        <v>0</v>
      </c>
      <c r="AX8" s="73">
        <f t="shared" si="5"/>
        <v>0</v>
      </c>
      <c r="AY8" s="73">
        <f t="shared" si="5"/>
        <v>0</v>
      </c>
      <c r="AZ8" s="73">
        <f t="shared" si="5"/>
        <v>0</v>
      </c>
      <c r="BA8" s="73">
        <f t="shared" si="5"/>
        <v>0</v>
      </c>
      <c r="BB8" s="73">
        <f t="shared" si="5"/>
        <v>0</v>
      </c>
      <c r="BC8" s="73">
        <f t="shared" si="5"/>
        <v>0</v>
      </c>
      <c r="BD8" s="73">
        <f t="shared" si="5"/>
        <v>0</v>
      </c>
      <c r="BE8" s="73">
        <f t="shared" si="5"/>
        <v>0</v>
      </c>
      <c r="BF8" s="73">
        <f t="shared" si="5"/>
        <v>0</v>
      </c>
      <c r="BG8" s="73">
        <f t="shared" si="5"/>
        <v>0</v>
      </c>
      <c r="BH8" s="73">
        <f t="shared" si="5"/>
        <v>0</v>
      </c>
      <c r="BI8" s="73">
        <f t="shared" si="5"/>
        <v>0</v>
      </c>
      <c r="BJ8" s="73">
        <f t="shared" si="5"/>
        <v>0</v>
      </c>
      <c r="BK8" s="73">
        <f t="shared" si="5"/>
        <v>0</v>
      </c>
    </row>
    <row r="9" spans="1:63">
      <c r="M9" s="168" t="s">
        <v>471</v>
      </c>
    </row>
    <row r="10" spans="1:63">
      <c r="G10" s="168"/>
      <c r="H10" s="168"/>
      <c r="I10" s="303" t="s">
        <v>101</v>
      </c>
      <c r="J10" s="168"/>
      <c r="K10" s="168"/>
      <c r="L10" s="168"/>
      <c r="M10" s="168"/>
      <c r="N10" s="168"/>
      <c r="O10" s="141"/>
      <c r="P10" s="141"/>
      <c r="U10" s="226" t="s">
        <v>166</v>
      </c>
      <c r="AB10" s="2"/>
      <c r="AD10" s="141" t="s">
        <v>102</v>
      </c>
      <c r="AK10" s="243" t="s">
        <v>103</v>
      </c>
    </row>
    <row r="11" spans="1:63">
      <c r="F11" s="3"/>
      <c r="G11" s="3"/>
      <c r="H11" s="3"/>
      <c r="I11" s="3"/>
      <c r="J11" s="193" t="s">
        <v>160</v>
      </c>
      <c r="K11" s="143"/>
      <c r="L11" s="143"/>
      <c r="N11" s="168"/>
      <c r="O11" s="3"/>
      <c r="P11" s="3"/>
      <c r="Q11" s="3"/>
      <c r="R11" s="193" t="s">
        <v>167</v>
      </c>
      <c r="U11" s="9"/>
    </row>
    <row r="12" spans="1:63">
      <c r="E12" s="142"/>
      <c r="F12" s="3"/>
      <c r="G12" s="3"/>
      <c r="H12" s="432" t="s">
        <v>470</v>
      </c>
      <c r="I12" s="3"/>
      <c r="J12" s="143" t="s">
        <v>161</v>
      </c>
      <c r="K12" s="143"/>
      <c r="L12" s="143"/>
      <c r="N12" s="3"/>
      <c r="O12" s="3"/>
      <c r="P12" s="3"/>
      <c r="Q12" s="3"/>
      <c r="S12" s="143" t="s">
        <v>168</v>
      </c>
      <c r="U12" s="9"/>
    </row>
    <row r="13" spans="1:63">
      <c r="H13" s="3"/>
      <c r="J13" s="143"/>
      <c r="K13" s="193" t="s">
        <v>162</v>
      </c>
      <c r="L13" s="143"/>
      <c r="O13" s="188" t="s">
        <v>413</v>
      </c>
      <c r="P13" s="4"/>
      <c r="U13" s="9"/>
    </row>
    <row r="14" spans="1:63">
      <c r="B14" s="3" t="s">
        <v>454</v>
      </c>
      <c r="H14" s="3"/>
      <c r="K14" s="143" t="s">
        <v>163</v>
      </c>
      <c r="L14" s="143"/>
      <c r="P14" s="2" t="s">
        <v>426</v>
      </c>
      <c r="U14" s="9"/>
    </row>
    <row r="15" spans="1:63">
      <c r="B15" s="3" t="s">
        <v>455</v>
      </c>
      <c r="H15" s="3"/>
      <c r="L15" s="193" t="s">
        <v>275</v>
      </c>
      <c r="U15" s="9"/>
    </row>
    <row r="16" spans="1:63">
      <c r="B16" s="98" t="s">
        <v>456</v>
      </c>
      <c r="L16" s="143" t="s">
        <v>276</v>
      </c>
      <c r="U16" s="9"/>
    </row>
    <row r="17" spans="12:21">
      <c r="L17" s="143"/>
      <c r="U17" s="9"/>
    </row>
  </sheetData>
  <mergeCells count="15">
    <mergeCell ref="AO1:AX1"/>
    <mergeCell ref="AY1:BF1"/>
    <mergeCell ref="BG1:BK1"/>
    <mergeCell ref="V1:AE1"/>
    <mergeCell ref="BJ2:BK2"/>
    <mergeCell ref="AW2:AX2"/>
    <mergeCell ref="A8:D8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1" width="10.42578125" style="8" customWidth="1"/>
    <col min="2" max="2" width="41.28515625" style="96" customWidth="1"/>
    <col min="3" max="3" width="11.7109375" style="3" customWidth="1"/>
    <col min="4" max="4" width="9.2851562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10.140625" style="2" customWidth="1"/>
    <col min="12" max="12" width="7.85546875" style="2" customWidth="1"/>
    <col min="13" max="19" width="8.85546875" style="2" customWidth="1"/>
    <col min="20" max="20" width="12" style="2" customWidth="1"/>
    <col min="21" max="21" width="14.42578125" style="87" customWidth="1"/>
    <col min="22" max="22" width="13.42578125" style="87" customWidth="1"/>
    <col min="23" max="23" width="11.42578125" style="87" bestFit="1" customWidth="1"/>
    <col min="24" max="24" width="13" style="87" customWidth="1"/>
    <col min="25" max="16384" width="9.140625" style="3"/>
  </cols>
  <sheetData>
    <row r="1" spans="1:24" s="4" customFormat="1" ht="15.75" customHeight="1">
      <c r="A1" s="566" t="s">
        <v>31</v>
      </c>
      <c r="B1" s="567"/>
      <c r="C1" s="567"/>
      <c r="D1" s="568"/>
      <c r="E1" s="569" t="s">
        <v>171</v>
      </c>
      <c r="F1" s="570"/>
      <c r="G1" s="570"/>
      <c r="H1" s="570"/>
      <c r="I1" s="561" t="s">
        <v>165</v>
      </c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2" t="s">
        <v>29</v>
      </c>
      <c r="V1" s="563"/>
      <c r="W1" s="563"/>
      <c r="X1" s="563"/>
    </row>
    <row r="2" spans="1:24" s="4" customFormat="1" ht="23.25" thickBot="1">
      <c r="A2" s="10" t="s">
        <v>19</v>
      </c>
      <c r="B2" s="184" t="s">
        <v>0</v>
      </c>
      <c r="C2" s="60" t="s">
        <v>11</v>
      </c>
      <c r="D2" s="185" t="s">
        <v>12</v>
      </c>
      <c r="E2" s="46" t="s">
        <v>433</v>
      </c>
      <c r="F2" s="571" t="s">
        <v>29</v>
      </c>
      <c r="G2" s="572"/>
      <c r="H2" s="573"/>
      <c r="I2" s="46" t="s">
        <v>89</v>
      </c>
      <c r="J2" s="60" t="s">
        <v>90</v>
      </c>
      <c r="K2" s="60" t="s">
        <v>472</v>
      </c>
      <c r="L2" s="60" t="s">
        <v>244</v>
      </c>
      <c r="M2" s="60" t="s">
        <v>245</v>
      </c>
      <c r="N2" s="60" t="s">
        <v>246</v>
      </c>
      <c r="O2" s="60" t="s">
        <v>475</v>
      </c>
      <c r="P2" s="60" t="s">
        <v>36</v>
      </c>
      <c r="Q2" s="60"/>
      <c r="R2" s="60" t="s">
        <v>476</v>
      </c>
      <c r="S2" s="60" t="s">
        <v>174</v>
      </c>
      <c r="T2" s="60" t="s">
        <v>47</v>
      </c>
      <c r="U2" s="564"/>
      <c r="V2" s="565"/>
      <c r="W2" s="565"/>
      <c r="X2" s="565"/>
    </row>
    <row r="3" spans="1:24" s="237" customFormat="1">
      <c r="A3" s="448" t="str">
        <f>'1-συμβολαια'!A3</f>
        <v>4ο</v>
      </c>
      <c r="B3" s="341" t="str">
        <f>'1-συμβολαια'!C3</f>
        <v>δωρεάς αιτία θανάτου επικαρπίας 1045 ΠΑΡΑΙΤΗΣΗ</v>
      </c>
      <c r="C3" s="268" t="str">
        <f>'4-πολλυπρ'!D3</f>
        <v>σύζυγος</v>
      </c>
      <c r="D3" s="268">
        <f>'4-πολλυπρ'!I3</f>
        <v>0</v>
      </c>
      <c r="E3" s="323">
        <v>20</v>
      </c>
      <c r="F3" s="343" t="s">
        <v>172</v>
      </c>
      <c r="G3" s="343" t="s">
        <v>173</v>
      </c>
      <c r="H3" s="323"/>
      <c r="I3" s="323">
        <v>25</v>
      </c>
      <c r="J3" s="323">
        <v>25</v>
      </c>
      <c r="K3" s="323">
        <v>5</v>
      </c>
      <c r="L3" s="323"/>
      <c r="M3" s="323"/>
      <c r="N3" s="323"/>
      <c r="O3" s="323"/>
      <c r="P3" s="323"/>
      <c r="Q3" s="323"/>
      <c r="R3" s="323"/>
      <c r="S3" s="323">
        <v>300</v>
      </c>
      <c r="T3" s="323">
        <f>SUM(I3:S3)</f>
        <v>355</v>
      </c>
      <c r="U3" s="324"/>
      <c r="V3" s="324"/>
      <c r="W3" s="344"/>
      <c r="X3" s="275"/>
    </row>
    <row r="4" spans="1:24" s="237" customFormat="1">
      <c r="A4" s="448">
        <f>'1-συμβολαια'!A4</f>
        <v>0</v>
      </c>
      <c r="B4" s="341" t="str">
        <f>'1-συμβολαια'!C4</f>
        <v>δωρεάς 1045 ΕΠΙΚΑΡΠΙΑ [= 32.004€ σεΟρους 2000</v>
      </c>
      <c r="C4" s="268" t="str">
        <f>'4-πολλυπρ'!D4</f>
        <v>219-118</v>
      </c>
      <c r="D4" s="268" t="str">
        <f>'4-πολλυπρ'!I4</f>
        <v>219-118 = κόρη-1</v>
      </c>
      <c r="E4" s="323">
        <v>60</v>
      </c>
      <c r="F4" s="343" t="s">
        <v>172</v>
      </c>
      <c r="G4" s="343" t="s">
        <v>173</v>
      </c>
      <c r="H4" s="323"/>
      <c r="I4" s="323"/>
      <c r="J4" s="323"/>
      <c r="K4" s="323">
        <v>5</v>
      </c>
      <c r="L4" s="323"/>
      <c r="M4" s="323"/>
      <c r="N4" s="323"/>
      <c r="O4" s="323">
        <f>3*50</f>
        <v>150</v>
      </c>
      <c r="P4" s="323">
        <f>4*50</f>
        <v>200</v>
      </c>
      <c r="Q4" s="323"/>
      <c r="R4" s="323">
        <f>8*50</f>
        <v>400</v>
      </c>
      <c r="S4" s="323"/>
      <c r="T4" s="323">
        <f t="shared" ref="T4:T7" si="0">SUM(I4:S4)</f>
        <v>755</v>
      </c>
      <c r="U4" s="324"/>
      <c r="V4" s="324"/>
      <c r="W4" s="344"/>
      <c r="X4" s="275"/>
    </row>
    <row r="5" spans="1:24" s="237" customFormat="1">
      <c r="A5" s="32"/>
      <c r="B5" s="95"/>
      <c r="C5" s="16"/>
      <c r="D5" s="16"/>
      <c r="E5" s="41"/>
      <c r="F5" s="172"/>
      <c r="G5" s="172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157"/>
      <c r="V5" s="157"/>
      <c r="W5" s="186"/>
      <c r="X5" s="175"/>
    </row>
    <row r="6" spans="1:24" s="237" customFormat="1">
      <c r="A6" s="448" t="str">
        <f>'1-συμβολαια'!A6</f>
        <v>5ο</v>
      </c>
      <c r="B6" s="341" t="str">
        <f>'1-συμβολαια'!C6</f>
        <v>δωρεάς αιτία θανάτου επικαρπίας 1044 ΠΑΡΑΙΤΗΣΗ</v>
      </c>
      <c r="C6" s="268" t="str">
        <f>'4-πολλυπρ'!D6</f>
        <v>σύζυγος</v>
      </c>
      <c r="D6" s="268">
        <f>'4-πολλυπρ'!I6</f>
        <v>0</v>
      </c>
      <c r="E6" s="323">
        <v>20</v>
      </c>
      <c r="F6" s="343" t="s">
        <v>172</v>
      </c>
      <c r="G6" s="343" t="s">
        <v>173</v>
      </c>
      <c r="H6" s="323"/>
      <c r="I6" s="323">
        <v>25</v>
      </c>
      <c r="J6" s="323">
        <v>25</v>
      </c>
      <c r="K6" s="323">
        <v>5</v>
      </c>
      <c r="L6" s="323"/>
      <c r="M6" s="323"/>
      <c r="N6" s="323"/>
      <c r="O6" s="323"/>
      <c r="P6" s="323"/>
      <c r="Q6" s="323"/>
      <c r="R6" s="323"/>
      <c r="S6" s="323">
        <v>300</v>
      </c>
      <c r="T6" s="323">
        <f t="shared" si="0"/>
        <v>355</v>
      </c>
      <c r="U6" s="324"/>
      <c r="V6" s="324"/>
      <c r="W6" s="344"/>
      <c r="X6" s="275"/>
    </row>
    <row r="7" spans="1:24" s="237" customFormat="1">
      <c r="A7" s="448">
        <f>'1-συμβολαια'!A7</f>
        <v>0</v>
      </c>
      <c r="B7" s="341" t="str">
        <f>'1-συμβολαια'!C7</f>
        <v>δωρεάς 1044 ΕΠΙΚΑΡΠΙΑ [= 18.870€ σεΟρους 2000</v>
      </c>
      <c r="C7" s="268" t="str">
        <f>'4-πολλυπρ'!D7</f>
        <v>219-118</v>
      </c>
      <c r="D7" s="268" t="str">
        <f>'4-πολλυπρ'!I7</f>
        <v>219-118 = κόρη-2</v>
      </c>
      <c r="E7" s="323">
        <v>60</v>
      </c>
      <c r="F7" s="343" t="s">
        <v>172</v>
      </c>
      <c r="G7" s="343" t="s">
        <v>173</v>
      </c>
      <c r="H7" s="323"/>
      <c r="I7" s="323"/>
      <c r="J7" s="323"/>
      <c r="K7" s="323">
        <v>5</v>
      </c>
      <c r="L7" s="323"/>
      <c r="M7" s="323"/>
      <c r="N7" s="323"/>
      <c r="O7" s="323">
        <f>3*50</f>
        <v>150</v>
      </c>
      <c r="P7" s="323">
        <f>4*50</f>
        <v>200</v>
      </c>
      <c r="Q7" s="323"/>
      <c r="R7" s="323">
        <f>8*50</f>
        <v>400</v>
      </c>
      <c r="S7" s="323"/>
      <c r="T7" s="323">
        <f t="shared" si="0"/>
        <v>755</v>
      </c>
      <c r="U7" s="324"/>
      <c r="V7" s="324"/>
      <c r="W7" s="344"/>
      <c r="X7" s="275"/>
    </row>
    <row r="8" spans="1:24">
      <c r="A8" s="537" t="s">
        <v>35</v>
      </c>
      <c r="B8" s="538"/>
      <c r="C8" s="538"/>
      <c r="D8" s="539"/>
      <c r="E8" s="73">
        <f>SUM(E3:E7)</f>
        <v>160</v>
      </c>
      <c r="F8" s="73"/>
      <c r="G8" s="73"/>
      <c r="H8" s="73"/>
      <c r="I8" s="73">
        <f t="shared" ref="I8:U8" si="1">SUM(I3:I7)</f>
        <v>50</v>
      </c>
      <c r="J8" s="73">
        <f t="shared" si="1"/>
        <v>50</v>
      </c>
      <c r="K8" s="73">
        <f t="shared" si="1"/>
        <v>20</v>
      </c>
      <c r="L8" s="73">
        <f t="shared" si="1"/>
        <v>0</v>
      </c>
      <c r="M8" s="73">
        <f t="shared" si="1"/>
        <v>0</v>
      </c>
      <c r="N8" s="73">
        <f t="shared" si="1"/>
        <v>0</v>
      </c>
      <c r="O8" s="73">
        <f t="shared" si="1"/>
        <v>300</v>
      </c>
      <c r="P8" s="73">
        <f t="shared" si="1"/>
        <v>400</v>
      </c>
      <c r="Q8" s="73">
        <f t="shared" si="1"/>
        <v>0</v>
      </c>
      <c r="R8" s="73">
        <f t="shared" si="1"/>
        <v>800</v>
      </c>
      <c r="S8" s="73">
        <f t="shared" si="1"/>
        <v>600</v>
      </c>
      <c r="T8" s="73">
        <f t="shared" si="1"/>
        <v>2220</v>
      </c>
      <c r="U8" s="88">
        <f t="shared" si="1"/>
        <v>0</v>
      </c>
      <c r="V8" s="173"/>
      <c r="W8" s="3"/>
      <c r="X8" s="3"/>
    </row>
    <row r="10" spans="1:24" ht="15.75" customHeight="1">
      <c r="E10" s="2">
        <v>10</v>
      </c>
      <c r="I10" s="168" t="s">
        <v>427</v>
      </c>
      <c r="J10" s="168" t="s">
        <v>427</v>
      </c>
      <c r="L10" s="163" t="s">
        <v>446</v>
      </c>
      <c r="V10" s="187"/>
      <c r="W10" s="92"/>
      <c r="X10" s="187"/>
    </row>
    <row r="11" spans="1:24">
      <c r="F11" s="193" t="s">
        <v>169</v>
      </c>
      <c r="G11" s="143"/>
      <c r="H11" s="87"/>
      <c r="L11" s="210" t="s">
        <v>211</v>
      </c>
      <c r="V11" s="2"/>
    </row>
    <row r="12" spans="1:24">
      <c r="F12" s="87"/>
      <c r="G12" s="143" t="s">
        <v>170</v>
      </c>
      <c r="M12" s="209" t="s">
        <v>212</v>
      </c>
      <c r="S12" s="193" t="s">
        <v>131</v>
      </c>
      <c r="U12" s="2"/>
      <c r="V12" s="2"/>
    </row>
    <row r="13" spans="1:24">
      <c r="N13" s="188" t="s">
        <v>213</v>
      </c>
      <c r="U13" s="2"/>
      <c r="V13" s="2"/>
    </row>
    <row r="14" spans="1:24">
      <c r="B14" s="3" t="s">
        <v>454</v>
      </c>
      <c r="O14" s="2" t="s">
        <v>473</v>
      </c>
      <c r="U14" s="2"/>
      <c r="V14" s="2"/>
    </row>
    <row r="15" spans="1:24">
      <c r="B15" s="3" t="s">
        <v>455</v>
      </c>
      <c r="P15" s="2" t="s">
        <v>474</v>
      </c>
    </row>
    <row r="16" spans="1:24">
      <c r="B16" s="98" t="s">
        <v>456</v>
      </c>
      <c r="L16" s="432" t="s">
        <v>470</v>
      </c>
      <c r="R16" s="2" t="s">
        <v>477</v>
      </c>
    </row>
  </sheetData>
  <mergeCells count="6">
    <mergeCell ref="I1:T1"/>
    <mergeCell ref="U1:X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4"/>
  <sheetViews>
    <sheetView workbookViewId="0">
      <pane ySplit="2" topLeftCell="A3" activePane="bottomLeft" state="frozen"/>
      <selection pane="bottomLeft" activeCell="C24" sqref="C24"/>
    </sheetView>
  </sheetViews>
  <sheetFormatPr defaultRowHeight="15"/>
  <cols>
    <col min="1" max="1" width="11.5703125" style="121" bestFit="1" customWidth="1"/>
    <col min="2" max="2" width="75.28515625" style="122" customWidth="1"/>
    <col min="3" max="3" width="14.85546875" style="123" bestFit="1" customWidth="1"/>
    <col min="4" max="4" width="10.28515625" style="123" bestFit="1" customWidth="1"/>
    <col min="5" max="5" width="13.5703125" style="123" bestFit="1" customWidth="1"/>
    <col min="6" max="6" width="13.5703125" style="123" customWidth="1"/>
    <col min="7" max="7" width="7.85546875" style="120" customWidth="1"/>
    <col min="8" max="8" width="10" style="120" customWidth="1"/>
    <col min="9" max="9" width="12.42578125" style="120" customWidth="1"/>
    <col min="10" max="10" width="30.85546875" style="120" customWidth="1"/>
    <col min="11" max="208" width="9.140625" style="109"/>
    <col min="209" max="209" width="9" style="109" bestFit="1" customWidth="1"/>
    <col min="210" max="210" width="9.85546875" style="109" bestFit="1" customWidth="1"/>
    <col min="211" max="211" width="9.140625" style="109" bestFit="1" customWidth="1"/>
    <col min="212" max="212" width="16" style="109" bestFit="1" customWidth="1"/>
    <col min="213" max="213" width="9" style="109" bestFit="1" customWidth="1"/>
    <col min="214" max="214" width="7.85546875" style="109" bestFit="1" customWidth="1"/>
    <col min="215" max="215" width="11.7109375" style="109" bestFit="1" customWidth="1"/>
    <col min="216" max="216" width="14.28515625" style="109" customWidth="1"/>
    <col min="217" max="217" width="11.7109375" style="109" bestFit="1" customWidth="1"/>
    <col min="218" max="218" width="14.140625" style="109" bestFit="1" customWidth="1"/>
    <col min="219" max="219" width="16.7109375" style="109" customWidth="1"/>
    <col min="220" max="220" width="16.5703125" style="109" customWidth="1"/>
    <col min="221" max="222" width="7.85546875" style="109" bestFit="1" customWidth="1"/>
    <col min="223" max="223" width="8" style="109" bestFit="1" customWidth="1"/>
    <col min="224" max="225" width="7.85546875" style="109" bestFit="1" customWidth="1"/>
    <col min="226" max="226" width="9.7109375" style="109" customWidth="1"/>
    <col min="227" max="227" width="12.85546875" style="109" customWidth="1"/>
    <col min="228" max="464" width="9.140625" style="109"/>
    <col min="465" max="465" width="9" style="109" bestFit="1" customWidth="1"/>
    <col min="466" max="466" width="9.85546875" style="109" bestFit="1" customWidth="1"/>
    <col min="467" max="467" width="9.140625" style="109" bestFit="1" customWidth="1"/>
    <col min="468" max="468" width="16" style="109" bestFit="1" customWidth="1"/>
    <col min="469" max="469" width="9" style="109" bestFit="1" customWidth="1"/>
    <col min="470" max="470" width="7.85546875" style="109" bestFit="1" customWidth="1"/>
    <col min="471" max="471" width="11.7109375" style="109" bestFit="1" customWidth="1"/>
    <col min="472" max="472" width="14.28515625" style="109" customWidth="1"/>
    <col min="473" max="473" width="11.7109375" style="109" bestFit="1" customWidth="1"/>
    <col min="474" max="474" width="14.140625" style="109" bestFit="1" customWidth="1"/>
    <col min="475" max="475" width="16.7109375" style="109" customWidth="1"/>
    <col min="476" max="476" width="16.5703125" style="109" customWidth="1"/>
    <col min="477" max="478" width="7.85546875" style="109" bestFit="1" customWidth="1"/>
    <col min="479" max="479" width="8" style="109" bestFit="1" customWidth="1"/>
    <col min="480" max="481" width="7.85546875" style="109" bestFit="1" customWidth="1"/>
    <col min="482" max="482" width="9.7109375" style="109" customWidth="1"/>
    <col min="483" max="483" width="12.85546875" style="109" customWidth="1"/>
    <col min="484" max="720" width="9.140625" style="109"/>
    <col min="721" max="721" width="9" style="109" bestFit="1" customWidth="1"/>
    <col min="722" max="722" width="9.85546875" style="109" bestFit="1" customWidth="1"/>
    <col min="723" max="723" width="9.140625" style="109" bestFit="1" customWidth="1"/>
    <col min="724" max="724" width="16" style="109" bestFit="1" customWidth="1"/>
    <col min="725" max="725" width="9" style="109" bestFit="1" customWidth="1"/>
    <col min="726" max="726" width="7.85546875" style="109" bestFit="1" customWidth="1"/>
    <col min="727" max="727" width="11.7109375" style="109" bestFit="1" customWidth="1"/>
    <col min="728" max="728" width="14.28515625" style="109" customWidth="1"/>
    <col min="729" max="729" width="11.7109375" style="109" bestFit="1" customWidth="1"/>
    <col min="730" max="730" width="14.140625" style="109" bestFit="1" customWidth="1"/>
    <col min="731" max="731" width="16.7109375" style="109" customWidth="1"/>
    <col min="732" max="732" width="16.5703125" style="109" customWidth="1"/>
    <col min="733" max="734" width="7.85546875" style="109" bestFit="1" customWidth="1"/>
    <col min="735" max="735" width="8" style="109" bestFit="1" customWidth="1"/>
    <col min="736" max="737" width="7.85546875" style="109" bestFit="1" customWidth="1"/>
    <col min="738" max="738" width="9.7109375" style="109" customWidth="1"/>
    <col min="739" max="739" width="12.85546875" style="109" customWidth="1"/>
    <col min="740" max="976" width="9.140625" style="109"/>
    <col min="977" max="977" width="9" style="109" bestFit="1" customWidth="1"/>
    <col min="978" max="978" width="9.85546875" style="109" bestFit="1" customWidth="1"/>
    <col min="979" max="979" width="9.140625" style="109" bestFit="1" customWidth="1"/>
    <col min="980" max="980" width="16" style="109" bestFit="1" customWidth="1"/>
    <col min="981" max="981" width="9" style="109" bestFit="1" customWidth="1"/>
    <col min="982" max="982" width="7.85546875" style="109" bestFit="1" customWidth="1"/>
    <col min="983" max="983" width="11.7109375" style="109" bestFit="1" customWidth="1"/>
    <col min="984" max="984" width="14.28515625" style="109" customWidth="1"/>
    <col min="985" max="985" width="11.7109375" style="109" bestFit="1" customWidth="1"/>
    <col min="986" max="986" width="14.140625" style="109" bestFit="1" customWidth="1"/>
    <col min="987" max="987" width="16.7109375" style="109" customWidth="1"/>
    <col min="988" max="988" width="16.5703125" style="109" customWidth="1"/>
    <col min="989" max="990" width="7.85546875" style="109" bestFit="1" customWidth="1"/>
    <col min="991" max="991" width="8" style="109" bestFit="1" customWidth="1"/>
    <col min="992" max="993" width="7.85546875" style="109" bestFit="1" customWidth="1"/>
    <col min="994" max="994" width="9.7109375" style="109" customWidth="1"/>
    <col min="995" max="995" width="12.85546875" style="109" customWidth="1"/>
    <col min="996" max="1232" width="9.140625" style="109"/>
    <col min="1233" max="1233" width="9" style="109" bestFit="1" customWidth="1"/>
    <col min="1234" max="1234" width="9.85546875" style="109" bestFit="1" customWidth="1"/>
    <col min="1235" max="1235" width="9.140625" style="109" bestFit="1" customWidth="1"/>
    <col min="1236" max="1236" width="16" style="109" bestFit="1" customWidth="1"/>
    <col min="1237" max="1237" width="9" style="109" bestFit="1" customWidth="1"/>
    <col min="1238" max="1238" width="7.85546875" style="109" bestFit="1" customWidth="1"/>
    <col min="1239" max="1239" width="11.7109375" style="109" bestFit="1" customWidth="1"/>
    <col min="1240" max="1240" width="14.28515625" style="109" customWidth="1"/>
    <col min="1241" max="1241" width="11.7109375" style="109" bestFit="1" customWidth="1"/>
    <col min="1242" max="1242" width="14.140625" style="109" bestFit="1" customWidth="1"/>
    <col min="1243" max="1243" width="16.7109375" style="109" customWidth="1"/>
    <col min="1244" max="1244" width="16.5703125" style="109" customWidth="1"/>
    <col min="1245" max="1246" width="7.85546875" style="109" bestFit="1" customWidth="1"/>
    <col min="1247" max="1247" width="8" style="109" bestFit="1" customWidth="1"/>
    <col min="1248" max="1249" width="7.85546875" style="109" bestFit="1" customWidth="1"/>
    <col min="1250" max="1250" width="9.7109375" style="109" customWidth="1"/>
    <col min="1251" max="1251" width="12.85546875" style="109" customWidth="1"/>
    <col min="1252" max="1488" width="9.140625" style="109"/>
    <col min="1489" max="1489" width="9" style="109" bestFit="1" customWidth="1"/>
    <col min="1490" max="1490" width="9.85546875" style="109" bestFit="1" customWidth="1"/>
    <col min="1491" max="1491" width="9.140625" style="109" bestFit="1" customWidth="1"/>
    <col min="1492" max="1492" width="16" style="109" bestFit="1" customWidth="1"/>
    <col min="1493" max="1493" width="9" style="109" bestFit="1" customWidth="1"/>
    <col min="1494" max="1494" width="7.85546875" style="109" bestFit="1" customWidth="1"/>
    <col min="1495" max="1495" width="11.7109375" style="109" bestFit="1" customWidth="1"/>
    <col min="1496" max="1496" width="14.28515625" style="109" customWidth="1"/>
    <col min="1497" max="1497" width="11.7109375" style="109" bestFit="1" customWidth="1"/>
    <col min="1498" max="1498" width="14.140625" style="109" bestFit="1" customWidth="1"/>
    <col min="1499" max="1499" width="16.7109375" style="109" customWidth="1"/>
    <col min="1500" max="1500" width="16.5703125" style="109" customWidth="1"/>
    <col min="1501" max="1502" width="7.85546875" style="109" bestFit="1" customWidth="1"/>
    <col min="1503" max="1503" width="8" style="109" bestFit="1" customWidth="1"/>
    <col min="1504" max="1505" width="7.85546875" style="109" bestFit="1" customWidth="1"/>
    <col min="1506" max="1506" width="9.7109375" style="109" customWidth="1"/>
    <col min="1507" max="1507" width="12.85546875" style="109" customWidth="1"/>
    <col min="1508" max="1744" width="9.140625" style="109"/>
    <col min="1745" max="1745" width="9" style="109" bestFit="1" customWidth="1"/>
    <col min="1746" max="1746" width="9.85546875" style="109" bestFit="1" customWidth="1"/>
    <col min="1747" max="1747" width="9.140625" style="109" bestFit="1" customWidth="1"/>
    <col min="1748" max="1748" width="16" style="109" bestFit="1" customWidth="1"/>
    <col min="1749" max="1749" width="9" style="109" bestFit="1" customWidth="1"/>
    <col min="1750" max="1750" width="7.85546875" style="109" bestFit="1" customWidth="1"/>
    <col min="1751" max="1751" width="11.7109375" style="109" bestFit="1" customWidth="1"/>
    <col min="1752" max="1752" width="14.28515625" style="109" customWidth="1"/>
    <col min="1753" max="1753" width="11.7109375" style="109" bestFit="1" customWidth="1"/>
    <col min="1754" max="1754" width="14.140625" style="109" bestFit="1" customWidth="1"/>
    <col min="1755" max="1755" width="16.7109375" style="109" customWidth="1"/>
    <col min="1756" max="1756" width="16.5703125" style="109" customWidth="1"/>
    <col min="1757" max="1758" width="7.85546875" style="109" bestFit="1" customWidth="1"/>
    <col min="1759" max="1759" width="8" style="109" bestFit="1" customWidth="1"/>
    <col min="1760" max="1761" width="7.85546875" style="109" bestFit="1" customWidth="1"/>
    <col min="1762" max="1762" width="9.7109375" style="109" customWidth="1"/>
    <col min="1763" max="1763" width="12.85546875" style="109" customWidth="1"/>
    <col min="1764" max="2000" width="9.140625" style="109"/>
    <col min="2001" max="2001" width="9" style="109" bestFit="1" customWidth="1"/>
    <col min="2002" max="2002" width="9.85546875" style="109" bestFit="1" customWidth="1"/>
    <col min="2003" max="2003" width="9.140625" style="109" bestFit="1" customWidth="1"/>
    <col min="2004" max="2004" width="16" style="109" bestFit="1" customWidth="1"/>
    <col min="2005" max="2005" width="9" style="109" bestFit="1" customWidth="1"/>
    <col min="2006" max="2006" width="7.85546875" style="109" bestFit="1" customWidth="1"/>
    <col min="2007" max="2007" width="11.7109375" style="109" bestFit="1" customWidth="1"/>
    <col min="2008" max="2008" width="14.28515625" style="109" customWidth="1"/>
    <col min="2009" max="2009" width="11.7109375" style="109" bestFit="1" customWidth="1"/>
    <col min="2010" max="2010" width="14.140625" style="109" bestFit="1" customWidth="1"/>
    <col min="2011" max="2011" width="16.7109375" style="109" customWidth="1"/>
    <col min="2012" max="2012" width="16.5703125" style="109" customWidth="1"/>
    <col min="2013" max="2014" width="7.85546875" style="109" bestFit="1" customWidth="1"/>
    <col min="2015" max="2015" width="8" style="109" bestFit="1" customWidth="1"/>
    <col min="2016" max="2017" width="7.85546875" style="109" bestFit="1" customWidth="1"/>
    <col min="2018" max="2018" width="9.7109375" style="109" customWidth="1"/>
    <col min="2019" max="2019" width="12.85546875" style="109" customWidth="1"/>
    <col min="2020" max="2256" width="9.140625" style="109"/>
    <col min="2257" max="2257" width="9" style="109" bestFit="1" customWidth="1"/>
    <col min="2258" max="2258" width="9.85546875" style="109" bestFit="1" customWidth="1"/>
    <col min="2259" max="2259" width="9.140625" style="109" bestFit="1" customWidth="1"/>
    <col min="2260" max="2260" width="16" style="109" bestFit="1" customWidth="1"/>
    <col min="2261" max="2261" width="9" style="109" bestFit="1" customWidth="1"/>
    <col min="2262" max="2262" width="7.85546875" style="109" bestFit="1" customWidth="1"/>
    <col min="2263" max="2263" width="11.7109375" style="109" bestFit="1" customWidth="1"/>
    <col min="2264" max="2264" width="14.28515625" style="109" customWidth="1"/>
    <col min="2265" max="2265" width="11.7109375" style="109" bestFit="1" customWidth="1"/>
    <col min="2266" max="2266" width="14.140625" style="109" bestFit="1" customWidth="1"/>
    <col min="2267" max="2267" width="16.7109375" style="109" customWidth="1"/>
    <col min="2268" max="2268" width="16.5703125" style="109" customWidth="1"/>
    <col min="2269" max="2270" width="7.85546875" style="109" bestFit="1" customWidth="1"/>
    <col min="2271" max="2271" width="8" style="109" bestFit="1" customWidth="1"/>
    <col min="2272" max="2273" width="7.85546875" style="109" bestFit="1" customWidth="1"/>
    <col min="2274" max="2274" width="9.7109375" style="109" customWidth="1"/>
    <col min="2275" max="2275" width="12.85546875" style="109" customWidth="1"/>
    <col min="2276" max="2512" width="9.140625" style="109"/>
    <col min="2513" max="2513" width="9" style="109" bestFit="1" customWidth="1"/>
    <col min="2514" max="2514" width="9.85546875" style="109" bestFit="1" customWidth="1"/>
    <col min="2515" max="2515" width="9.140625" style="109" bestFit="1" customWidth="1"/>
    <col min="2516" max="2516" width="16" style="109" bestFit="1" customWidth="1"/>
    <col min="2517" max="2517" width="9" style="109" bestFit="1" customWidth="1"/>
    <col min="2518" max="2518" width="7.85546875" style="109" bestFit="1" customWidth="1"/>
    <col min="2519" max="2519" width="11.7109375" style="109" bestFit="1" customWidth="1"/>
    <col min="2520" max="2520" width="14.28515625" style="109" customWidth="1"/>
    <col min="2521" max="2521" width="11.7109375" style="109" bestFit="1" customWidth="1"/>
    <col min="2522" max="2522" width="14.140625" style="109" bestFit="1" customWidth="1"/>
    <col min="2523" max="2523" width="16.7109375" style="109" customWidth="1"/>
    <col min="2524" max="2524" width="16.5703125" style="109" customWidth="1"/>
    <col min="2525" max="2526" width="7.85546875" style="109" bestFit="1" customWidth="1"/>
    <col min="2527" max="2527" width="8" style="109" bestFit="1" customWidth="1"/>
    <col min="2528" max="2529" width="7.85546875" style="109" bestFit="1" customWidth="1"/>
    <col min="2530" max="2530" width="9.7109375" style="109" customWidth="1"/>
    <col min="2531" max="2531" width="12.85546875" style="109" customWidth="1"/>
    <col min="2532" max="2768" width="9.140625" style="109"/>
    <col min="2769" max="2769" width="9" style="109" bestFit="1" customWidth="1"/>
    <col min="2770" max="2770" width="9.85546875" style="109" bestFit="1" customWidth="1"/>
    <col min="2771" max="2771" width="9.140625" style="109" bestFit="1" customWidth="1"/>
    <col min="2772" max="2772" width="16" style="109" bestFit="1" customWidth="1"/>
    <col min="2773" max="2773" width="9" style="109" bestFit="1" customWidth="1"/>
    <col min="2774" max="2774" width="7.85546875" style="109" bestFit="1" customWidth="1"/>
    <col min="2775" max="2775" width="11.7109375" style="109" bestFit="1" customWidth="1"/>
    <col min="2776" max="2776" width="14.28515625" style="109" customWidth="1"/>
    <col min="2777" max="2777" width="11.7109375" style="109" bestFit="1" customWidth="1"/>
    <col min="2778" max="2778" width="14.140625" style="109" bestFit="1" customWidth="1"/>
    <col min="2779" max="2779" width="16.7109375" style="109" customWidth="1"/>
    <col min="2780" max="2780" width="16.5703125" style="109" customWidth="1"/>
    <col min="2781" max="2782" width="7.85546875" style="109" bestFit="1" customWidth="1"/>
    <col min="2783" max="2783" width="8" style="109" bestFit="1" customWidth="1"/>
    <col min="2784" max="2785" width="7.85546875" style="109" bestFit="1" customWidth="1"/>
    <col min="2786" max="2786" width="9.7109375" style="109" customWidth="1"/>
    <col min="2787" max="2787" width="12.85546875" style="109" customWidth="1"/>
    <col min="2788" max="3024" width="9.140625" style="109"/>
    <col min="3025" max="3025" width="9" style="109" bestFit="1" customWidth="1"/>
    <col min="3026" max="3026" width="9.85546875" style="109" bestFit="1" customWidth="1"/>
    <col min="3027" max="3027" width="9.140625" style="109" bestFit="1" customWidth="1"/>
    <col min="3028" max="3028" width="16" style="109" bestFit="1" customWidth="1"/>
    <col min="3029" max="3029" width="9" style="109" bestFit="1" customWidth="1"/>
    <col min="3030" max="3030" width="7.85546875" style="109" bestFit="1" customWidth="1"/>
    <col min="3031" max="3031" width="11.7109375" style="109" bestFit="1" customWidth="1"/>
    <col min="3032" max="3032" width="14.28515625" style="109" customWidth="1"/>
    <col min="3033" max="3033" width="11.7109375" style="109" bestFit="1" customWidth="1"/>
    <col min="3034" max="3034" width="14.140625" style="109" bestFit="1" customWidth="1"/>
    <col min="3035" max="3035" width="16.7109375" style="109" customWidth="1"/>
    <col min="3036" max="3036" width="16.5703125" style="109" customWidth="1"/>
    <col min="3037" max="3038" width="7.85546875" style="109" bestFit="1" customWidth="1"/>
    <col min="3039" max="3039" width="8" style="109" bestFit="1" customWidth="1"/>
    <col min="3040" max="3041" width="7.85546875" style="109" bestFit="1" customWidth="1"/>
    <col min="3042" max="3042" width="9.7109375" style="109" customWidth="1"/>
    <col min="3043" max="3043" width="12.85546875" style="109" customWidth="1"/>
    <col min="3044" max="3280" width="9.140625" style="109"/>
    <col min="3281" max="3281" width="9" style="109" bestFit="1" customWidth="1"/>
    <col min="3282" max="3282" width="9.85546875" style="109" bestFit="1" customWidth="1"/>
    <col min="3283" max="3283" width="9.140625" style="109" bestFit="1" customWidth="1"/>
    <col min="3284" max="3284" width="16" style="109" bestFit="1" customWidth="1"/>
    <col min="3285" max="3285" width="9" style="109" bestFit="1" customWidth="1"/>
    <col min="3286" max="3286" width="7.85546875" style="109" bestFit="1" customWidth="1"/>
    <col min="3287" max="3287" width="11.7109375" style="109" bestFit="1" customWidth="1"/>
    <col min="3288" max="3288" width="14.28515625" style="109" customWidth="1"/>
    <col min="3289" max="3289" width="11.7109375" style="109" bestFit="1" customWidth="1"/>
    <col min="3290" max="3290" width="14.140625" style="109" bestFit="1" customWidth="1"/>
    <col min="3291" max="3291" width="16.7109375" style="109" customWidth="1"/>
    <col min="3292" max="3292" width="16.5703125" style="109" customWidth="1"/>
    <col min="3293" max="3294" width="7.85546875" style="109" bestFit="1" customWidth="1"/>
    <col min="3295" max="3295" width="8" style="109" bestFit="1" customWidth="1"/>
    <col min="3296" max="3297" width="7.85546875" style="109" bestFit="1" customWidth="1"/>
    <col min="3298" max="3298" width="9.7109375" style="109" customWidth="1"/>
    <col min="3299" max="3299" width="12.85546875" style="109" customWidth="1"/>
    <col min="3300" max="3536" width="9.140625" style="109"/>
    <col min="3537" max="3537" width="9" style="109" bestFit="1" customWidth="1"/>
    <col min="3538" max="3538" width="9.85546875" style="109" bestFit="1" customWidth="1"/>
    <col min="3539" max="3539" width="9.140625" style="109" bestFit="1" customWidth="1"/>
    <col min="3540" max="3540" width="16" style="109" bestFit="1" customWidth="1"/>
    <col min="3541" max="3541" width="9" style="109" bestFit="1" customWidth="1"/>
    <col min="3542" max="3542" width="7.85546875" style="109" bestFit="1" customWidth="1"/>
    <col min="3543" max="3543" width="11.7109375" style="109" bestFit="1" customWidth="1"/>
    <col min="3544" max="3544" width="14.28515625" style="109" customWidth="1"/>
    <col min="3545" max="3545" width="11.7109375" style="109" bestFit="1" customWidth="1"/>
    <col min="3546" max="3546" width="14.140625" style="109" bestFit="1" customWidth="1"/>
    <col min="3547" max="3547" width="16.7109375" style="109" customWidth="1"/>
    <col min="3548" max="3548" width="16.5703125" style="109" customWidth="1"/>
    <col min="3549" max="3550" width="7.85546875" style="109" bestFit="1" customWidth="1"/>
    <col min="3551" max="3551" width="8" style="109" bestFit="1" customWidth="1"/>
    <col min="3552" max="3553" width="7.85546875" style="109" bestFit="1" customWidth="1"/>
    <col min="3554" max="3554" width="9.7109375" style="109" customWidth="1"/>
    <col min="3555" max="3555" width="12.85546875" style="109" customWidth="1"/>
    <col min="3556" max="3792" width="9.140625" style="109"/>
    <col min="3793" max="3793" width="9" style="109" bestFit="1" customWidth="1"/>
    <col min="3794" max="3794" width="9.85546875" style="109" bestFit="1" customWidth="1"/>
    <col min="3795" max="3795" width="9.140625" style="109" bestFit="1" customWidth="1"/>
    <col min="3796" max="3796" width="16" style="109" bestFit="1" customWidth="1"/>
    <col min="3797" max="3797" width="9" style="109" bestFit="1" customWidth="1"/>
    <col min="3798" max="3798" width="7.85546875" style="109" bestFit="1" customWidth="1"/>
    <col min="3799" max="3799" width="11.7109375" style="109" bestFit="1" customWidth="1"/>
    <col min="3800" max="3800" width="14.28515625" style="109" customWidth="1"/>
    <col min="3801" max="3801" width="11.7109375" style="109" bestFit="1" customWidth="1"/>
    <col min="3802" max="3802" width="14.140625" style="109" bestFit="1" customWidth="1"/>
    <col min="3803" max="3803" width="16.7109375" style="109" customWidth="1"/>
    <col min="3804" max="3804" width="16.5703125" style="109" customWidth="1"/>
    <col min="3805" max="3806" width="7.85546875" style="109" bestFit="1" customWidth="1"/>
    <col min="3807" max="3807" width="8" style="109" bestFit="1" customWidth="1"/>
    <col min="3808" max="3809" width="7.85546875" style="109" bestFit="1" customWidth="1"/>
    <col min="3810" max="3810" width="9.7109375" style="109" customWidth="1"/>
    <col min="3811" max="3811" width="12.85546875" style="109" customWidth="1"/>
    <col min="3812" max="4048" width="9.140625" style="109"/>
    <col min="4049" max="4049" width="9" style="109" bestFit="1" customWidth="1"/>
    <col min="4050" max="4050" width="9.85546875" style="109" bestFit="1" customWidth="1"/>
    <col min="4051" max="4051" width="9.140625" style="109" bestFit="1" customWidth="1"/>
    <col min="4052" max="4052" width="16" style="109" bestFit="1" customWidth="1"/>
    <col min="4053" max="4053" width="9" style="109" bestFit="1" customWidth="1"/>
    <col min="4054" max="4054" width="7.85546875" style="109" bestFit="1" customWidth="1"/>
    <col min="4055" max="4055" width="11.7109375" style="109" bestFit="1" customWidth="1"/>
    <col min="4056" max="4056" width="14.28515625" style="109" customWidth="1"/>
    <col min="4057" max="4057" width="11.7109375" style="109" bestFit="1" customWidth="1"/>
    <col min="4058" max="4058" width="14.140625" style="109" bestFit="1" customWidth="1"/>
    <col min="4059" max="4059" width="16.7109375" style="109" customWidth="1"/>
    <col min="4060" max="4060" width="16.5703125" style="109" customWidth="1"/>
    <col min="4061" max="4062" width="7.85546875" style="109" bestFit="1" customWidth="1"/>
    <col min="4063" max="4063" width="8" style="109" bestFit="1" customWidth="1"/>
    <col min="4064" max="4065" width="7.85546875" style="109" bestFit="1" customWidth="1"/>
    <col min="4066" max="4066" width="9.7109375" style="109" customWidth="1"/>
    <col min="4067" max="4067" width="12.85546875" style="109" customWidth="1"/>
    <col min="4068" max="4304" width="9.140625" style="109"/>
    <col min="4305" max="4305" width="9" style="109" bestFit="1" customWidth="1"/>
    <col min="4306" max="4306" width="9.85546875" style="109" bestFit="1" customWidth="1"/>
    <col min="4307" max="4307" width="9.140625" style="109" bestFit="1" customWidth="1"/>
    <col min="4308" max="4308" width="16" style="109" bestFit="1" customWidth="1"/>
    <col min="4309" max="4309" width="9" style="109" bestFit="1" customWidth="1"/>
    <col min="4310" max="4310" width="7.85546875" style="109" bestFit="1" customWidth="1"/>
    <col min="4311" max="4311" width="11.7109375" style="109" bestFit="1" customWidth="1"/>
    <col min="4312" max="4312" width="14.28515625" style="109" customWidth="1"/>
    <col min="4313" max="4313" width="11.7109375" style="109" bestFit="1" customWidth="1"/>
    <col min="4314" max="4314" width="14.140625" style="109" bestFit="1" customWidth="1"/>
    <col min="4315" max="4315" width="16.7109375" style="109" customWidth="1"/>
    <col min="4316" max="4316" width="16.5703125" style="109" customWidth="1"/>
    <col min="4317" max="4318" width="7.85546875" style="109" bestFit="1" customWidth="1"/>
    <col min="4319" max="4319" width="8" style="109" bestFit="1" customWidth="1"/>
    <col min="4320" max="4321" width="7.85546875" style="109" bestFit="1" customWidth="1"/>
    <col min="4322" max="4322" width="9.7109375" style="109" customWidth="1"/>
    <col min="4323" max="4323" width="12.85546875" style="109" customWidth="1"/>
    <col min="4324" max="4560" width="9.140625" style="109"/>
    <col min="4561" max="4561" width="9" style="109" bestFit="1" customWidth="1"/>
    <col min="4562" max="4562" width="9.85546875" style="109" bestFit="1" customWidth="1"/>
    <col min="4563" max="4563" width="9.140625" style="109" bestFit="1" customWidth="1"/>
    <col min="4564" max="4564" width="16" style="109" bestFit="1" customWidth="1"/>
    <col min="4565" max="4565" width="9" style="109" bestFit="1" customWidth="1"/>
    <col min="4566" max="4566" width="7.85546875" style="109" bestFit="1" customWidth="1"/>
    <col min="4567" max="4567" width="11.7109375" style="109" bestFit="1" customWidth="1"/>
    <col min="4568" max="4568" width="14.28515625" style="109" customWidth="1"/>
    <col min="4569" max="4569" width="11.7109375" style="109" bestFit="1" customWidth="1"/>
    <col min="4570" max="4570" width="14.140625" style="109" bestFit="1" customWidth="1"/>
    <col min="4571" max="4571" width="16.7109375" style="109" customWidth="1"/>
    <col min="4572" max="4572" width="16.5703125" style="109" customWidth="1"/>
    <col min="4573" max="4574" width="7.85546875" style="109" bestFit="1" customWidth="1"/>
    <col min="4575" max="4575" width="8" style="109" bestFit="1" customWidth="1"/>
    <col min="4576" max="4577" width="7.85546875" style="109" bestFit="1" customWidth="1"/>
    <col min="4578" max="4578" width="9.7109375" style="109" customWidth="1"/>
    <col min="4579" max="4579" width="12.85546875" style="109" customWidth="1"/>
    <col min="4580" max="4816" width="9.140625" style="109"/>
    <col min="4817" max="4817" width="9" style="109" bestFit="1" customWidth="1"/>
    <col min="4818" max="4818" width="9.85546875" style="109" bestFit="1" customWidth="1"/>
    <col min="4819" max="4819" width="9.140625" style="109" bestFit="1" customWidth="1"/>
    <col min="4820" max="4820" width="16" style="109" bestFit="1" customWidth="1"/>
    <col min="4821" max="4821" width="9" style="109" bestFit="1" customWidth="1"/>
    <col min="4822" max="4822" width="7.85546875" style="109" bestFit="1" customWidth="1"/>
    <col min="4823" max="4823" width="11.7109375" style="109" bestFit="1" customWidth="1"/>
    <col min="4824" max="4824" width="14.28515625" style="109" customWidth="1"/>
    <col min="4825" max="4825" width="11.7109375" style="109" bestFit="1" customWidth="1"/>
    <col min="4826" max="4826" width="14.140625" style="109" bestFit="1" customWidth="1"/>
    <col min="4827" max="4827" width="16.7109375" style="109" customWidth="1"/>
    <col min="4828" max="4828" width="16.5703125" style="109" customWidth="1"/>
    <col min="4829" max="4830" width="7.85546875" style="109" bestFit="1" customWidth="1"/>
    <col min="4831" max="4831" width="8" style="109" bestFit="1" customWidth="1"/>
    <col min="4832" max="4833" width="7.85546875" style="109" bestFit="1" customWidth="1"/>
    <col min="4834" max="4834" width="9.7109375" style="109" customWidth="1"/>
    <col min="4835" max="4835" width="12.85546875" style="109" customWidth="1"/>
    <col min="4836" max="5072" width="9.140625" style="109"/>
    <col min="5073" max="5073" width="9" style="109" bestFit="1" customWidth="1"/>
    <col min="5074" max="5074" width="9.85546875" style="109" bestFit="1" customWidth="1"/>
    <col min="5075" max="5075" width="9.140625" style="109" bestFit="1" customWidth="1"/>
    <col min="5076" max="5076" width="16" style="109" bestFit="1" customWidth="1"/>
    <col min="5077" max="5077" width="9" style="109" bestFit="1" customWidth="1"/>
    <col min="5078" max="5078" width="7.85546875" style="109" bestFit="1" customWidth="1"/>
    <col min="5079" max="5079" width="11.7109375" style="109" bestFit="1" customWidth="1"/>
    <col min="5080" max="5080" width="14.28515625" style="109" customWidth="1"/>
    <col min="5081" max="5081" width="11.7109375" style="109" bestFit="1" customWidth="1"/>
    <col min="5082" max="5082" width="14.140625" style="109" bestFit="1" customWidth="1"/>
    <col min="5083" max="5083" width="16.7109375" style="109" customWidth="1"/>
    <col min="5084" max="5084" width="16.5703125" style="109" customWidth="1"/>
    <col min="5085" max="5086" width="7.85546875" style="109" bestFit="1" customWidth="1"/>
    <col min="5087" max="5087" width="8" style="109" bestFit="1" customWidth="1"/>
    <col min="5088" max="5089" width="7.85546875" style="109" bestFit="1" customWidth="1"/>
    <col min="5090" max="5090" width="9.7109375" style="109" customWidth="1"/>
    <col min="5091" max="5091" width="12.85546875" style="109" customWidth="1"/>
    <col min="5092" max="5328" width="9.140625" style="109"/>
    <col min="5329" max="5329" width="9" style="109" bestFit="1" customWidth="1"/>
    <col min="5330" max="5330" width="9.85546875" style="109" bestFit="1" customWidth="1"/>
    <col min="5331" max="5331" width="9.140625" style="109" bestFit="1" customWidth="1"/>
    <col min="5332" max="5332" width="16" style="109" bestFit="1" customWidth="1"/>
    <col min="5333" max="5333" width="9" style="109" bestFit="1" customWidth="1"/>
    <col min="5334" max="5334" width="7.85546875" style="109" bestFit="1" customWidth="1"/>
    <col min="5335" max="5335" width="11.7109375" style="109" bestFit="1" customWidth="1"/>
    <col min="5336" max="5336" width="14.28515625" style="109" customWidth="1"/>
    <col min="5337" max="5337" width="11.7109375" style="109" bestFit="1" customWidth="1"/>
    <col min="5338" max="5338" width="14.140625" style="109" bestFit="1" customWidth="1"/>
    <col min="5339" max="5339" width="16.7109375" style="109" customWidth="1"/>
    <col min="5340" max="5340" width="16.5703125" style="109" customWidth="1"/>
    <col min="5341" max="5342" width="7.85546875" style="109" bestFit="1" customWidth="1"/>
    <col min="5343" max="5343" width="8" style="109" bestFit="1" customWidth="1"/>
    <col min="5344" max="5345" width="7.85546875" style="109" bestFit="1" customWidth="1"/>
    <col min="5346" max="5346" width="9.7109375" style="109" customWidth="1"/>
    <col min="5347" max="5347" width="12.85546875" style="109" customWidth="1"/>
    <col min="5348" max="5584" width="9.140625" style="109"/>
    <col min="5585" max="5585" width="9" style="109" bestFit="1" customWidth="1"/>
    <col min="5586" max="5586" width="9.85546875" style="109" bestFit="1" customWidth="1"/>
    <col min="5587" max="5587" width="9.140625" style="109" bestFit="1" customWidth="1"/>
    <col min="5588" max="5588" width="16" style="109" bestFit="1" customWidth="1"/>
    <col min="5589" max="5589" width="9" style="109" bestFit="1" customWidth="1"/>
    <col min="5590" max="5590" width="7.85546875" style="109" bestFit="1" customWidth="1"/>
    <col min="5591" max="5591" width="11.7109375" style="109" bestFit="1" customWidth="1"/>
    <col min="5592" max="5592" width="14.28515625" style="109" customWidth="1"/>
    <col min="5593" max="5593" width="11.7109375" style="109" bestFit="1" customWidth="1"/>
    <col min="5594" max="5594" width="14.140625" style="109" bestFit="1" customWidth="1"/>
    <col min="5595" max="5595" width="16.7109375" style="109" customWidth="1"/>
    <col min="5596" max="5596" width="16.5703125" style="109" customWidth="1"/>
    <col min="5597" max="5598" width="7.85546875" style="109" bestFit="1" customWidth="1"/>
    <col min="5599" max="5599" width="8" style="109" bestFit="1" customWidth="1"/>
    <col min="5600" max="5601" width="7.85546875" style="109" bestFit="1" customWidth="1"/>
    <col min="5602" max="5602" width="9.7109375" style="109" customWidth="1"/>
    <col min="5603" max="5603" width="12.85546875" style="109" customWidth="1"/>
    <col min="5604" max="5840" width="9.140625" style="109"/>
    <col min="5841" max="5841" width="9" style="109" bestFit="1" customWidth="1"/>
    <col min="5842" max="5842" width="9.85546875" style="109" bestFit="1" customWidth="1"/>
    <col min="5843" max="5843" width="9.140625" style="109" bestFit="1" customWidth="1"/>
    <col min="5844" max="5844" width="16" style="109" bestFit="1" customWidth="1"/>
    <col min="5845" max="5845" width="9" style="109" bestFit="1" customWidth="1"/>
    <col min="5846" max="5846" width="7.85546875" style="109" bestFit="1" customWidth="1"/>
    <col min="5847" max="5847" width="11.7109375" style="109" bestFit="1" customWidth="1"/>
    <col min="5848" max="5848" width="14.28515625" style="109" customWidth="1"/>
    <col min="5849" max="5849" width="11.7109375" style="109" bestFit="1" customWidth="1"/>
    <col min="5850" max="5850" width="14.140625" style="109" bestFit="1" customWidth="1"/>
    <col min="5851" max="5851" width="16.7109375" style="109" customWidth="1"/>
    <col min="5852" max="5852" width="16.5703125" style="109" customWidth="1"/>
    <col min="5853" max="5854" width="7.85546875" style="109" bestFit="1" customWidth="1"/>
    <col min="5855" max="5855" width="8" style="109" bestFit="1" customWidth="1"/>
    <col min="5856" max="5857" width="7.85546875" style="109" bestFit="1" customWidth="1"/>
    <col min="5858" max="5858" width="9.7109375" style="109" customWidth="1"/>
    <col min="5859" max="5859" width="12.85546875" style="109" customWidth="1"/>
    <col min="5860" max="6096" width="9.140625" style="109"/>
    <col min="6097" max="6097" width="9" style="109" bestFit="1" customWidth="1"/>
    <col min="6098" max="6098" width="9.85546875" style="109" bestFit="1" customWidth="1"/>
    <col min="6099" max="6099" width="9.140625" style="109" bestFit="1" customWidth="1"/>
    <col min="6100" max="6100" width="16" style="109" bestFit="1" customWidth="1"/>
    <col min="6101" max="6101" width="9" style="109" bestFit="1" customWidth="1"/>
    <col min="6102" max="6102" width="7.85546875" style="109" bestFit="1" customWidth="1"/>
    <col min="6103" max="6103" width="11.7109375" style="109" bestFit="1" customWidth="1"/>
    <col min="6104" max="6104" width="14.28515625" style="109" customWidth="1"/>
    <col min="6105" max="6105" width="11.7109375" style="109" bestFit="1" customWidth="1"/>
    <col min="6106" max="6106" width="14.140625" style="109" bestFit="1" customWidth="1"/>
    <col min="6107" max="6107" width="16.7109375" style="109" customWidth="1"/>
    <col min="6108" max="6108" width="16.5703125" style="109" customWidth="1"/>
    <col min="6109" max="6110" width="7.85546875" style="109" bestFit="1" customWidth="1"/>
    <col min="6111" max="6111" width="8" style="109" bestFit="1" customWidth="1"/>
    <col min="6112" max="6113" width="7.85546875" style="109" bestFit="1" customWidth="1"/>
    <col min="6114" max="6114" width="9.7109375" style="109" customWidth="1"/>
    <col min="6115" max="6115" width="12.85546875" style="109" customWidth="1"/>
    <col min="6116" max="6352" width="9.140625" style="109"/>
    <col min="6353" max="6353" width="9" style="109" bestFit="1" customWidth="1"/>
    <col min="6354" max="6354" width="9.85546875" style="109" bestFit="1" customWidth="1"/>
    <col min="6355" max="6355" width="9.140625" style="109" bestFit="1" customWidth="1"/>
    <col min="6356" max="6356" width="16" style="109" bestFit="1" customWidth="1"/>
    <col min="6357" max="6357" width="9" style="109" bestFit="1" customWidth="1"/>
    <col min="6358" max="6358" width="7.85546875" style="109" bestFit="1" customWidth="1"/>
    <col min="6359" max="6359" width="11.7109375" style="109" bestFit="1" customWidth="1"/>
    <col min="6360" max="6360" width="14.28515625" style="109" customWidth="1"/>
    <col min="6361" max="6361" width="11.7109375" style="109" bestFit="1" customWidth="1"/>
    <col min="6362" max="6362" width="14.140625" style="109" bestFit="1" customWidth="1"/>
    <col min="6363" max="6363" width="16.7109375" style="109" customWidth="1"/>
    <col min="6364" max="6364" width="16.5703125" style="109" customWidth="1"/>
    <col min="6365" max="6366" width="7.85546875" style="109" bestFit="1" customWidth="1"/>
    <col min="6367" max="6367" width="8" style="109" bestFit="1" customWidth="1"/>
    <col min="6368" max="6369" width="7.85546875" style="109" bestFit="1" customWidth="1"/>
    <col min="6370" max="6370" width="9.7109375" style="109" customWidth="1"/>
    <col min="6371" max="6371" width="12.85546875" style="109" customWidth="1"/>
    <col min="6372" max="6608" width="9.140625" style="109"/>
    <col min="6609" max="6609" width="9" style="109" bestFit="1" customWidth="1"/>
    <col min="6610" max="6610" width="9.85546875" style="109" bestFit="1" customWidth="1"/>
    <col min="6611" max="6611" width="9.140625" style="109" bestFit="1" customWidth="1"/>
    <col min="6612" max="6612" width="16" style="109" bestFit="1" customWidth="1"/>
    <col min="6613" max="6613" width="9" style="109" bestFit="1" customWidth="1"/>
    <col min="6614" max="6614" width="7.85546875" style="109" bestFit="1" customWidth="1"/>
    <col min="6615" max="6615" width="11.7109375" style="109" bestFit="1" customWidth="1"/>
    <col min="6616" max="6616" width="14.28515625" style="109" customWidth="1"/>
    <col min="6617" max="6617" width="11.7109375" style="109" bestFit="1" customWidth="1"/>
    <col min="6618" max="6618" width="14.140625" style="109" bestFit="1" customWidth="1"/>
    <col min="6619" max="6619" width="16.7109375" style="109" customWidth="1"/>
    <col min="6620" max="6620" width="16.5703125" style="109" customWidth="1"/>
    <col min="6621" max="6622" width="7.85546875" style="109" bestFit="1" customWidth="1"/>
    <col min="6623" max="6623" width="8" style="109" bestFit="1" customWidth="1"/>
    <col min="6624" max="6625" width="7.85546875" style="109" bestFit="1" customWidth="1"/>
    <col min="6626" max="6626" width="9.7109375" style="109" customWidth="1"/>
    <col min="6627" max="6627" width="12.85546875" style="109" customWidth="1"/>
    <col min="6628" max="6864" width="9.140625" style="109"/>
    <col min="6865" max="6865" width="9" style="109" bestFit="1" customWidth="1"/>
    <col min="6866" max="6866" width="9.85546875" style="109" bestFit="1" customWidth="1"/>
    <col min="6867" max="6867" width="9.140625" style="109" bestFit="1" customWidth="1"/>
    <col min="6868" max="6868" width="16" style="109" bestFit="1" customWidth="1"/>
    <col min="6869" max="6869" width="9" style="109" bestFit="1" customWidth="1"/>
    <col min="6870" max="6870" width="7.85546875" style="109" bestFit="1" customWidth="1"/>
    <col min="6871" max="6871" width="11.7109375" style="109" bestFit="1" customWidth="1"/>
    <col min="6872" max="6872" width="14.28515625" style="109" customWidth="1"/>
    <col min="6873" max="6873" width="11.7109375" style="109" bestFit="1" customWidth="1"/>
    <col min="6874" max="6874" width="14.140625" style="109" bestFit="1" customWidth="1"/>
    <col min="6875" max="6875" width="16.7109375" style="109" customWidth="1"/>
    <col min="6876" max="6876" width="16.5703125" style="109" customWidth="1"/>
    <col min="6877" max="6878" width="7.85546875" style="109" bestFit="1" customWidth="1"/>
    <col min="6879" max="6879" width="8" style="109" bestFit="1" customWidth="1"/>
    <col min="6880" max="6881" width="7.85546875" style="109" bestFit="1" customWidth="1"/>
    <col min="6882" max="6882" width="9.7109375" style="109" customWidth="1"/>
    <col min="6883" max="6883" width="12.85546875" style="109" customWidth="1"/>
    <col min="6884" max="7120" width="9.140625" style="109"/>
    <col min="7121" max="7121" width="9" style="109" bestFit="1" customWidth="1"/>
    <col min="7122" max="7122" width="9.85546875" style="109" bestFit="1" customWidth="1"/>
    <col min="7123" max="7123" width="9.140625" style="109" bestFit="1" customWidth="1"/>
    <col min="7124" max="7124" width="16" style="109" bestFit="1" customWidth="1"/>
    <col min="7125" max="7125" width="9" style="109" bestFit="1" customWidth="1"/>
    <col min="7126" max="7126" width="7.85546875" style="109" bestFit="1" customWidth="1"/>
    <col min="7127" max="7127" width="11.7109375" style="109" bestFit="1" customWidth="1"/>
    <col min="7128" max="7128" width="14.28515625" style="109" customWidth="1"/>
    <col min="7129" max="7129" width="11.7109375" style="109" bestFit="1" customWidth="1"/>
    <col min="7130" max="7130" width="14.140625" style="109" bestFit="1" customWidth="1"/>
    <col min="7131" max="7131" width="16.7109375" style="109" customWidth="1"/>
    <col min="7132" max="7132" width="16.5703125" style="109" customWidth="1"/>
    <col min="7133" max="7134" width="7.85546875" style="109" bestFit="1" customWidth="1"/>
    <col min="7135" max="7135" width="8" style="109" bestFit="1" customWidth="1"/>
    <col min="7136" max="7137" width="7.85546875" style="109" bestFit="1" customWidth="1"/>
    <col min="7138" max="7138" width="9.7109375" style="109" customWidth="1"/>
    <col min="7139" max="7139" width="12.85546875" style="109" customWidth="1"/>
    <col min="7140" max="7376" width="9.140625" style="109"/>
    <col min="7377" max="7377" width="9" style="109" bestFit="1" customWidth="1"/>
    <col min="7378" max="7378" width="9.85546875" style="109" bestFit="1" customWidth="1"/>
    <col min="7379" max="7379" width="9.140625" style="109" bestFit="1" customWidth="1"/>
    <col min="7380" max="7380" width="16" style="109" bestFit="1" customWidth="1"/>
    <col min="7381" max="7381" width="9" style="109" bestFit="1" customWidth="1"/>
    <col min="7382" max="7382" width="7.85546875" style="109" bestFit="1" customWidth="1"/>
    <col min="7383" max="7383" width="11.7109375" style="109" bestFit="1" customWidth="1"/>
    <col min="7384" max="7384" width="14.28515625" style="109" customWidth="1"/>
    <col min="7385" max="7385" width="11.7109375" style="109" bestFit="1" customWidth="1"/>
    <col min="7386" max="7386" width="14.140625" style="109" bestFit="1" customWidth="1"/>
    <col min="7387" max="7387" width="16.7109375" style="109" customWidth="1"/>
    <col min="7388" max="7388" width="16.5703125" style="109" customWidth="1"/>
    <col min="7389" max="7390" width="7.85546875" style="109" bestFit="1" customWidth="1"/>
    <col min="7391" max="7391" width="8" style="109" bestFit="1" customWidth="1"/>
    <col min="7392" max="7393" width="7.85546875" style="109" bestFit="1" customWidth="1"/>
    <col min="7394" max="7394" width="9.7109375" style="109" customWidth="1"/>
    <col min="7395" max="7395" width="12.85546875" style="109" customWidth="1"/>
    <col min="7396" max="7632" width="9.140625" style="109"/>
    <col min="7633" max="7633" width="9" style="109" bestFit="1" customWidth="1"/>
    <col min="7634" max="7634" width="9.85546875" style="109" bestFit="1" customWidth="1"/>
    <col min="7635" max="7635" width="9.140625" style="109" bestFit="1" customWidth="1"/>
    <col min="7636" max="7636" width="16" style="109" bestFit="1" customWidth="1"/>
    <col min="7637" max="7637" width="9" style="109" bestFit="1" customWidth="1"/>
    <col min="7638" max="7638" width="7.85546875" style="109" bestFit="1" customWidth="1"/>
    <col min="7639" max="7639" width="11.7109375" style="109" bestFit="1" customWidth="1"/>
    <col min="7640" max="7640" width="14.28515625" style="109" customWidth="1"/>
    <col min="7641" max="7641" width="11.7109375" style="109" bestFit="1" customWidth="1"/>
    <col min="7642" max="7642" width="14.140625" style="109" bestFit="1" customWidth="1"/>
    <col min="7643" max="7643" width="16.7109375" style="109" customWidth="1"/>
    <col min="7644" max="7644" width="16.5703125" style="109" customWidth="1"/>
    <col min="7645" max="7646" width="7.85546875" style="109" bestFit="1" customWidth="1"/>
    <col min="7647" max="7647" width="8" style="109" bestFit="1" customWidth="1"/>
    <col min="7648" max="7649" width="7.85546875" style="109" bestFit="1" customWidth="1"/>
    <col min="7650" max="7650" width="9.7109375" style="109" customWidth="1"/>
    <col min="7651" max="7651" width="12.85546875" style="109" customWidth="1"/>
    <col min="7652" max="7888" width="9.140625" style="109"/>
    <col min="7889" max="7889" width="9" style="109" bestFit="1" customWidth="1"/>
    <col min="7890" max="7890" width="9.85546875" style="109" bestFit="1" customWidth="1"/>
    <col min="7891" max="7891" width="9.140625" style="109" bestFit="1" customWidth="1"/>
    <col min="7892" max="7892" width="16" style="109" bestFit="1" customWidth="1"/>
    <col min="7893" max="7893" width="9" style="109" bestFit="1" customWidth="1"/>
    <col min="7894" max="7894" width="7.85546875" style="109" bestFit="1" customWidth="1"/>
    <col min="7895" max="7895" width="11.7109375" style="109" bestFit="1" customWidth="1"/>
    <col min="7896" max="7896" width="14.28515625" style="109" customWidth="1"/>
    <col min="7897" max="7897" width="11.7109375" style="109" bestFit="1" customWidth="1"/>
    <col min="7898" max="7898" width="14.140625" style="109" bestFit="1" customWidth="1"/>
    <col min="7899" max="7899" width="16.7109375" style="109" customWidth="1"/>
    <col min="7900" max="7900" width="16.5703125" style="109" customWidth="1"/>
    <col min="7901" max="7902" width="7.85546875" style="109" bestFit="1" customWidth="1"/>
    <col min="7903" max="7903" width="8" style="109" bestFit="1" customWidth="1"/>
    <col min="7904" max="7905" width="7.85546875" style="109" bestFit="1" customWidth="1"/>
    <col min="7906" max="7906" width="9.7109375" style="109" customWidth="1"/>
    <col min="7907" max="7907" width="12.85546875" style="109" customWidth="1"/>
    <col min="7908" max="8144" width="9.140625" style="109"/>
    <col min="8145" max="8145" width="9" style="109" bestFit="1" customWidth="1"/>
    <col min="8146" max="8146" width="9.85546875" style="109" bestFit="1" customWidth="1"/>
    <col min="8147" max="8147" width="9.140625" style="109" bestFit="1" customWidth="1"/>
    <col min="8148" max="8148" width="16" style="109" bestFit="1" customWidth="1"/>
    <col min="8149" max="8149" width="9" style="109" bestFit="1" customWidth="1"/>
    <col min="8150" max="8150" width="7.85546875" style="109" bestFit="1" customWidth="1"/>
    <col min="8151" max="8151" width="11.7109375" style="109" bestFit="1" customWidth="1"/>
    <col min="8152" max="8152" width="14.28515625" style="109" customWidth="1"/>
    <col min="8153" max="8153" width="11.7109375" style="109" bestFit="1" customWidth="1"/>
    <col min="8154" max="8154" width="14.140625" style="109" bestFit="1" customWidth="1"/>
    <col min="8155" max="8155" width="16.7109375" style="109" customWidth="1"/>
    <col min="8156" max="8156" width="16.5703125" style="109" customWidth="1"/>
    <col min="8157" max="8158" width="7.85546875" style="109" bestFit="1" customWidth="1"/>
    <col min="8159" max="8159" width="8" style="109" bestFit="1" customWidth="1"/>
    <col min="8160" max="8161" width="7.85546875" style="109" bestFit="1" customWidth="1"/>
    <col min="8162" max="8162" width="9.7109375" style="109" customWidth="1"/>
    <col min="8163" max="8163" width="12.85546875" style="109" customWidth="1"/>
    <col min="8164" max="8400" width="9.140625" style="109"/>
    <col min="8401" max="8401" width="9" style="109" bestFit="1" customWidth="1"/>
    <col min="8402" max="8402" width="9.85546875" style="109" bestFit="1" customWidth="1"/>
    <col min="8403" max="8403" width="9.140625" style="109" bestFit="1" customWidth="1"/>
    <col min="8404" max="8404" width="16" style="109" bestFit="1" customWidth="1"/>
    <col min="8405" max="8405" width="9" style="109" bestFit="1" customWidth="1"/>
    <col min="8406" max="8406" width="7.85546875" style="109" bestFit="1" customWidth="1"/>
    <col min="8407" max="8407" width="11.7109375" style="109" bestFit="1" customWidth="1"/>
    <col min="8408" max="8408" width="14.28515625" style="109" customWidth="1"/>
    <col min="8409" max="8409" width="11.7109375" style="109" bestFit="1" customWidth="1"/>
    <col min="8410" max="8410" width="14.140625" style="109" bestFit="1" customWidth="1"/>
    <col min="8411" max="8411" width="16.7109375" style="109" customWidth="1"/>
    <col min="8412" max="8412" width="16.5703125" style="109" customWidth="1"/>
    <col min="8413" max="8414" width="7.85546875" style="109" bestFit="1" customWidth="1"/>
    <col min="8415" max="8415" width="8" style="109" bestFit="1" customWidth="1"/>
    <col min="8416" max="8417" width="7.85546875" style="109" bestFit="1" customWidth="1"/>
    <col min="8418" max="8418" width="9.7109375" style="109" customWidth="1"/>
    <col min="8419" max="8419" width="12.85546875" style="109" customWidth="1"/>
    <col min="8420" max="8656" width="9.140625" style="109"/>
    <col min="8657" max="8657" width="9" style="109" bestFit="1" customWidth="1"/>
    <col min="8658" max="8658" width="9.85546875" style="109" bestFit="1" customWidth="1"/>
    <col min="8659" max="8659" width="9.140625" style="109" bestFit="1" customWidth="1"/>
    <col min="8660" max="8660" width="16" style="109" bestFit="1" customWidth="1"/>
    <col min="8661" max="8661" width="9" style="109" bestFit="1" customWidth="1"/>
    <col min="8662" max="8662" width="7.85546875" style="109" bestFit="1" customWidth="1"/>
    <col min="8663" max="8663" width="11.7109375" style="109" bestFit="1" customWidth="1"/>
    <col min="8664" max="8664" width="14.28515625" style="109" customWidth="1"/>
    <col min="8665" max="8665" width="11.7109375" style="109" bestFit="1" customWidth="1"/>
    <col min="8666" max="8666" width="14.140625" style="109" bestFit="1" customWidth="1"/>
    <col min="8667" max="8667" width="16.7109375" style="109" customWidth="1"/>
    <col min="8668" max="8668" width="16.5703125" style="109" customWidth="1"/>
    <col min="8669" max="8670" width="7.85546875" style="109" bestFit="1" customWidth="1"/>
    <col min="8671" max="8671" width="8" style="109" bestFit="1" customWidth="1"/>
    <col min="8672" max="8673" width="7.85546875" style="109" bestFit="1" customWidth="1"/>
    <col min="8674" max="8674" width="9.7109375" style="109" customWidth="1"/>
    <col min="8675" max="8675" width="12.85546875" style="109" customWidth="1"/>
    <col min="8676" max="8912" width="9.140625" style="109"/>
    <col min="8913" max="8913" width="9" style="109" bestFit="1" customWidth="1"/>
    <col min="8914" max="8914" width="9.85546875" style="109" bestFit="1" customWidth="1"/>
    <col min="8915" max="8915" width="9.140625" style="109" bestFit="1" customWidth="1"/>
    <col min="8916" max="8916" width="16" style="109" bestFit="1" customWidth="1"/>
    <col min="8917" max="8917" width="9" style="109" bestFit="1" customWidth="1"/>
    <col min="8918" max="8918" width="7.85546875" style="109" bestFit="1" customWidth="1"/>
    <col min="8919" max="8919" width="11.7109375" style="109" bestFit="1" customWidth="1"/>
    <col min="8920" max="8920" width="14.28515625" style="109" customWidth="1"/>
    <col min="8921" max="8921" width="11.7109375" style="109" bestFit="1" customWidth="1"/>
    <col min="8922" max="8922" width="14.140625" style="109" bestFit="1" customWidth="1"/>
    <col min="8923" max="8923" width="16.7109375" style="109" customWidth="1"/>
    <col min="8924" max="8924" width="16.5703125" style="109" customWidth="1"/>
    <col min="8925" max="8926" width="7.85546875" style="109" bestFit="1" customWidth="1"/>
    <col min="8927" max="8927" width="8" style="109" bestFit="1" customWidth="1"/>
    <col min="8928" max="8929" width="7.85546875" style="109" bestFit="1" customWidth="1"/>
    <col min="8930" max="8930" width="9.7109375" style="109" customWidth="1"/>
    <col min="8931" max="8931" width="12.85546875" style="109" customWidth="1"/>
    <col min="8932" max="9168" width="9.140625" style="109"/>
    <col min="9169" max="9169" width="9" style="109" bestFit="1" customWidth="1"/>
    <col min="9170" max="9170" width="9.85546875" style="109" bestFit="1" customWidth="1"/>
    <col min="9171" max="9171" width="9.140625" style="109" bestFit="1" customWidth="1"/>
    <col min="9172" max="9172" width="16" style="109" bestFit="1" customWidth="1"/>
    <col min="9173" max="9173" width="9" style="109" bestFit="1" customWidth="1"/>
    <col min="9174" max="9174" width="7.85546875" style="109" bestFit="1" customWidth="1"/>
    <col min="9175" max="9175" width="11.7109375" style="109" bestFit="1" customWidth="1"/>
    <col min="9176" max="9176" width="14.28515625" style="109" customWidth="1"/>
    <col min="9177" max="9177" width="11.7109375" style="109" bestFit="1" customWidth="1"/>
    <col min="9178" max="9178" width="14.140625" style="109" bestFit="1" customWidth="1"/>
    <col min="9179" max="9179" width="16.7109375" style="109" customWidth="1"/>
    <col min="9180" max="9180" width="16.5703125" style="109" customWidth="1"/>
    <col min="9181" max="9182" width="7.85546875" style="109" bestFit="1" customWidth="1"/>
    <col min="9183" max="9183" width="8" style="109" bestFit="1" customWidth="1"/>
    <col min="9184" max="9185" width="7.85546875" style="109" bestFit="1" customWidth="1"/>
    <col min="9186" max="9186" width="9.7109375" style="109" customWidth="1"/>
    <col min="9187" max="9187" width="12.85546875" style="109" customWidth="1"/>
    <col min="9188" max="9424" width="9.140625" style="109"/>
    <col min="9425" max="9425" width="9" style="109" bestFit="1" customWidth="1"/>
    <col min="9426" max="9426" width="9.85546875" style="109" bestFit="1" customWidth="1"/>
    <col min="9427" max="9427" width="9.140625" style="109" bestFit="1" customWidth="1"/>
    <col min="9428" max="9428" width="16" style="109" bestFit="1" customWidth="1"/>
    <col min="9429" max="9429" width="9" style="109" bestFit="1" customWidth="1"/>
    <col min="9430" max="9430" width="7.85546875" style="109" bestFit="1" customWidth="1"/>
    <col min="9431" max="9431" width="11.7109375" style="109" bestFit="1" customWidth="1"/>
    <col min="9432" max="9432" width="14.28515625" style="109" customWidth="1"/>
    <col min="9433" max="9433" width="11.7109375" style="109" bestFit="1" customWidth="1"/>
    <col min="9434" max="9434" width="14.140625" style="109" bestFit="1" customWidth="1"/>
    <col min="9435" max="9435" width="16.7109375" style="109" customWidth="1"/>
    <col min="9436" max="9436" width="16.5703125" style="109" customWidth="1"/>
    <col min="9437" max="9438" width="7.85546875" style="109" bestFit="1" customWidth="1"/>
    <col min="9439" max="9439" width="8" style="109" bestFit="1" customWidth="1"/>
    <col min="9440" max="9441" width="7.85546875" style="109" bestFit="1" customWidth="1"/>
    <col min="9442" max="9442" width="9.7109375" style="109" customWidth="1"/>
    <col min="9443" max="9443" width="12.85546875" style="109" customWidth="1"/>
    <col min="9444" max="9680" width="9.140625" style="109"/>
    <col min="9681" max="9681" width="9" style="109" bestFit="1" customWidth="1"/>
    <col min="9682" max="9682" width="9.85546875" style="109" bestFit="1" customWidth="1"/>
    <col min="9683" max="9683" width="9.140625" style="109" bestFit="1" customWidth="1"/>
    <col min="9684" max="9684" width="16" style="109" bestFit="1" customWidth="1"/>
    <col min="9685" max="9685" width="9" style="109" bestFit="1" customWidth="1"/>
    <col min="9686" max="9686" width="7.85546875" style="109" bestFit="1" customWidth="1"/>
    <col min="9687" max="9687" width="11.7109375" style="109" bestFit="1" customWidth="1"/>
    <col min="9688" max="9688" width="14.28515625" style="109" customWidth="1"/>
    <col min="9689" max="9689" width="11.7109375" style="109" bestFit="1" customWidth="1"/>
    <col min="9690" max="9690" width="14.140625" style="109" bestFit="1" customWidth="1"/>
    <col min="9691" max="9691" width="16.7109375" style="109" customWidth="1"/>
    <col min="9692" max="9692" width="16.5703125" style="109" customWidth="1"/>
    <col min="9693" max="9694" width="7.85546875" style="109" bestFit="1" customWidth="1"/>
    <col min="9695" max="9695" width="8" style="109" bestFit="1" customWidth="1"/>
    <col min="9696" max="9697" width="7.85546875" style="109" bestFit="1" customWidth="1"/>
    <col min="9698" max="9698" width="9.7109375" style="109" customWidth="1"/>
    <col min="9699" max="9699" width="12.85546875" style="109" customWidth="1"/>
    <col min="9700" max="9936" width="9.140625" style="109"/>
    <col min="9937" max="9937" width="9" style="109" bestFit="1" customWidth="1"/>
    <col min="9938" max="9938" width="9.85546875" style="109" bestFit="1" customWidth="1"/>
    <col min="9939" max="9939" width="9.140625" style="109" bestFit="1" customWidth="1"/>
    <col min="9940" max="9940" width="16" style="109" bestFit="1" customWidth="1"/>
    <col min="9941" max="9941" width="9" style="109" bestFit="1" customWidth="1"/>
    <col min="9942" max="9942" width="7.85546875" style="109" bestFit="1" customWidth="1"/>
    <col min="9943" max="9943" width="11.7109375" style="109" bestFit="1" customWidth="1"/>
    <col min="9944" max="9944" width="14.28515625" style="109" customWidth="1"/>
    <col min="9945" max="9945" width="11.7109375" style="109" bestFit="1" customWidth="1"/>
    <col min="9946" max="9946" width="14.140625" style="109" bestFit="1" customWidth="1"/>
    <col min="9947" max="9947" width="16.7109375" style="109" customWidth="1"/>
    <col min="9948" max="9948" width="16.5703125" style="109" customWidth="1"/>
    <col min="9949" max="9950" width="7.85546875" style="109" bestFit="1" customWidth="1"/>
    <col min="9951" max="9951" width="8" style="109" bestFit="1" customWidth="1"/>
    <col min="9952" max="9953" width="7.85546875" style="109" bestFit="1" customWidth="1"/>
    <col min="9954" max="9954" width="9.7109375" style="109" customWidth="1"/>
    <col min="9955" max="9955" width="12.85546875" style="109" customWidth="1"/>
    <col min="9956" max="10192" width="9.140625" style="109"/>
    <col min="10193" max="10193" width="9" style="109" bestFit="1" customWidth="1"/>
    <col min="10194" max="10194" width="9.85546875" style="109" bestFit="1" customWidth="1"/>
    <col min="10195" max="10195" width="9.140625" style="109" bestFit="1" customWidth="1"/>
    <col min="10196" max="10196" width="16" style="109" bestFit="1" customWidth="1"/>
    <col min="10197" max="10197" width="9" style="109" bestFit="1" customWidth="1"/>
    <col min="10198" max="10198" width="7.85546875" style="109" bestFit="1" customWidth="1"/>
    <col min="10199" max="10199" width="11.7109375" style="109" bestFit="1" customWidth="1"/>
    <col min="10200" max="10200" width="14.28515625" style="109" customWidth="1"/>
    <col min="10201" max="10201" width="11.7109375" style="109" bestFit="1" customWidth="1"/>
    <col min="10202" max="10202" width="14.140625" style="109" bestFit="1" customWidth="1"/>
    <col min="10203" max="10203" width="16.7109375" style="109" customWidth="1"/>
    <col min="10204" max="10204" width="16.5703125" style="109" customWidth="1"/>
    <col min="10205" max="10206" width="7.85546875" style="109" bestFit="1" customWidth="1"/>
    <col min="10207" max="10207" width="8" style="109" bestFit="1" customWidth="1"/>
    <col min="10208" max="10209" width="7.85546875" style="109" bestFit="1" customWidth="1"/>
    <col min="10210" max="10210" width="9.7109375" style="109" customWidth="1"/>
    <col min="10211" max="10211" width="12.85546875" style="109" customWidth="1"/>
    <col min="10212" max="10448" width="9.140625" style="109"/>
    <col min="10449" max="10449" width="9" style="109" bestFit="1" customWidth="1"/>
    <col min="10450" max="10450" width="9.85546875" style="109" bestFit="1" customWidth="1"/>
    <col min="10451" max="10451" width="9.140625" style="109" bestFit="1" customWidth="1"/>
    <col min="10452" max="10452" width="16" style="109" bestFit="1" customWidth="1"/>
    <col min="10453" max="10453" width="9" style="109" bestFit="1" customWidth="1"/>
    <col min="10454" max="10454" width="7.85546875" style="109" bestFit="1" customWidth="1"/>
    <col min="10455" max="10455" width="11.7109375" style="109" bestFit="1" customWidth="1"/>
    <col min="10456" max="10456" width="14.28515625" style="109" customWidth="1"/>
    <col min="10457" max="10457" width="11.7109375" style="109" bestFit="1" customWidth="1"/>
    <col min="10458" max="10458" width="14.140625" style="109" bestFit="1" customWidth="1"/>
    <col min="10459" max="10459" width="16.7109375" style="109" customWidth="1"/>
    <col min="10460" max="10460" width="16.5703125" style="109" customWidth="1"/>
    <col min="10461" max="10462" width="7.85546875" style="109" bestFit="1" customWidth="1"/>
    <col min="10463" max="10463" width="8" style="109" bestFit="1" customWidth="1"/>
    <col min="10464" max="10465" width="7.85546875" style="109" bestFit="1" customWidth="1"/>
    <col min="10466" max="10466" width="9.7109375" style="109" customWidth="1"/>
    <col min="10467" max="10467" width="12.85546875" style="109" customWidth="1"/>
    <col min="10468" max="10704" width="9.140625" style="109"/>
    <col min="10705" max="10705" width="9" style="109" bestFit="1" customWidth="1"/>
    <col min="10706" max="10706" width="9.85546875" style="109" bestFit="1" customWidth="1"/>
    <col min="10707" max="10707" width="9.140625" style="109" bestFit="1" customWidth="1"/>
    <col min="10708" max="10708" width="16" style="109" bestFit="1" customWidth="1"/>
    <col min="10709" max="10709" width="9" style="109" bestFit="1" customWidth="1"/>
    <col min="10710" max="10710" width="7.85546875" style="109" bestFit="1" customWidth="1"/>
    <col min="10711" max="10711" width="11.7109375" style="109" bestFit="1" customWidth="1"/>
    <col min="10712" max="10712" width="14.28515625" style="109" customWidth="1"/>
    <col min="10713" max="10713" width="11.7109375" style="109" bestFit="1" customWidth="1"/>
    <col min="10714" max="10714" width="14.140625" style="109" bestFit="1" customWidth="1"/>
    <col min="10715" max="10715" width="16.7109375" style="109" customWidth="1"/>
    <col min="10716" max="10716" width="16.5703125" style="109" customWidth="1"/>
    <col min="10717" max="10718" width="7.85546875" style="109" bestFit="1" customWidth="1"/>
    <col min="10719" max="10719" width="8" style="109" bestFit="1" customWidth="1"/>
    <col min="10720" max="10721" width="7.85546875" style="109" bestFit="1" customWidth="1"/>
    <col min="10722" max="10722" width="9.7109375" style="109" customWidth="1"/>
    <col min="10723" max="10723" width="12.85546875" style="109" customWidth="1"/>
    <col min="10724" max="10960" width="9.140625" style="109"/>
    <col min="10961" max="10961" width="9" style="109" bestFit="1" customWidth="1"/>
    <col min="10962" max="10962" width="9.85546875" style="109" bestFit="1" customWidth="1"/>
    <col min="10963" max="10963" width="9.140625" style="109" bestFit="1" customWidth="1"/>
    <col min="10964" max="10964" width="16" style="109" bestFit="1" customWidth="1"/>
    <col min="10965" max="10965" width="9" style="109" bestFit="1" customWidth="1"/>
    <col min="10966" max="10966" width="7.85546875" style="109" bestFit="1" customWidth="1"/>
    <col min="10967" max="10967" width="11.7109375" style="109" bestFit="1" customWidth="1"/>
    <col min="10968" max="10968" width="14.28515625" style="109" customWidth="1"/>
    <col min="10969" max="10969" width="11.7109375" style="109" bestFit="1" customWidth="1"/>
    <col min="10970" max="10970" width="14.140625" style="109" bestFit="1" customWidth="1"/>
    <col min="10971" max="10971" width="16.7109375" style="109" customWidth="1"/>
    <col min="10972" max="10972" width="16.5703125" style="109" customWidth="1"/>
    <col min="10973" max="10974" width="7.85546875" style="109" bestFit="1" customWidth="1"/>
    <col min="10975" max="10975" width="8" style="109" bestFit="1" customWidth="1"/>
    <col min="10976" max="10977" width="7.85546875" style="109" bestFit="1" customWidth="1"/>
    <col min="10978" max="10978" width="9.7109375" style="109" customWidth="1"/>
    <col min="10979" max="10979" width="12.85546875" style="109" customWidth="1"/>
    <col min="10980" max="11216" width="9.140625" style="109"/>
    <col min="11217" max="11217" width="9" style="109" bestFit="1" customWidth="1"/>
    <col min="11218" max="11218" width="9.85546875" style="109" bestFit="1" customWidth="1"/>
    <col min="11219" max="11219" width="9.140625" style="109" bestFit="1" customWidth="1"/>
    <col min="11220" max="11220" width="16" style="109" bestFit="1" customWidth="1"/>
    <col min="11221" max="11221" width="9" style="109" bestFit="1" customWidth="1"/>
    <col min="11222" max="11222" width="7.85546875" style="109" bestFit="1" customWidth="1"/>
    <col min="11223" max="11223" width="11.7109375" style="109" bestFit="1" customWidth="1"/>
    <col min="11224" max="11224" width="14.28515625" style="109" customWidth="1"/>
    <col min="11225" max="11225" width="11.7109375" style="109" bestFit="1" customWidth="1"/>
    <col min="11226" max="11226" width="14.140625" style="109" bestFit="1" customWidth="1"/>
    <col min="11227" max="11227" width="16.7109375" style="109" customWidth="1"/>
    <col min="11228" max="11228" width="16.5703125" style="109" customWidth="1"/>
    <col min="11229" max="11230" width="7.85546875" style="109" bestFit="1" customWidth="1"/>
    <col min="11231" max="11231" width="8" style="109" bestFit="1" customWidth="1"/>
    <col min="11232" max="11233" width="7.85546875" style="109" bestFit="1" customWidth="1"/>
    <col min="11234" max="11234" width="9.7109375" style="109" customWidth="1"/>
    <col min="11235" max="11235" width="12.85546875" style="109" customWidth="1"/>
    <col min="11236" max="11472" width="9.140625" style="109"/>
    <col min="11473" max="11473" width="9" style="109" bestFit="1" customWidth="1"/>
    <col min="11474" max="11474" width="9.85546875" style="109" bestFit="1" customWidth="1"/>
    <col min="11475" max="11475" width="9.140625" style="109" bestFit="1" customWidth="1"/>
    <col min="11476" max="11476" width="16" style="109" bestFit="1" customWidth="1"/>
    <col min="11477" max="11477" width="9" style="109" bestFit="1" customWidth="1"/>
    <col min="11478" max="11478" width="7.85546875" style="109" bestFit="1" customWidth="1"/>
    <col min="11479" max="11479" width="11.7109375" style="109" bestFit="1" customWidth="1"/>
    <col min="11480" max="11480" width="14.28515625" style="109" customWidth="1"/>
    <col min="11481" max="11481" width="11.7109375" style="109" bestFit="1" customWidth="1"/>
    <col min="11482" max="11482" width="14.140625" style="109" bestFit="1" customWidth="1"/>
    <col min="11483" max="11483" width="16.7109375" style="109" customWidth="1"/>
    <col min="11484" max="11484" width="16.5703125" style="109" customWidth="1"/>
    <col min="11485" max="11486" width="7.85546875" style="109" bestFit="1" customWidth="1"/>
    <col min="11487" max="11487" width="8" style="109" bestFit="1" customWidth="1"/>
    <col min="11488" max="11489" width="7.85546875" style="109" bestFit="1" customWidth="1"/>
    <col min="11490" max="11490" width="9.7109375" style="109" customWidth="1"/>
    <col min="11491" max="11491" width="12.85546875" style="109" customWidth="1"/>
    <col min="11492" max="11728" width="9.140625" style="109"/>
    <col min="11729" max="11729" width="9" style="109" bestFit="1" customWidth="1"/>
    <col min="11730" max="11730" width="9.85546875" style="109" bestFit="1" customWidth="1"/>
    <col min="11731" max="11731" width="9.140625" style="109" bestFit="1" customWidth="1"/>
    <col min="11732" max="11732" width="16" style="109" bestFit="1" customWidth="1"/>
    <col min="11733" max="11733" width="9" style="109" bestFit="1" customWidth="1"/>
    <col min="11734" max="11734" width="7.85546875" style="109" bestFit="1" customWidth="1"/>
    <col min="11735" max="11735" width="11.7109375" style="109" bestFit="1" customWidth="1"/>
    <col min="11736" max="11736" width="14.28515625" style="109" customWidth="1"/>
    <col min="11737" max="11737" width="11.7109375" style="109" bestFit="1" customWidth="1"/>
    <col min="11738" max="11738" width="14.140625" style="109" bestFit="1" customWidth="1"/>
    <col min="11739" max="11739" width="16.7109375" style="109" customWidth="1"/>
    <col min="11740" max="11740" width="16.5703125" style="109" customWidth="1"/>
    <col min="11741" max="11742" width="7.85546875" style="109" bestFit="1" customWidth="1"/>
    <col min="11743" max="11743" width="8" style="109" bestFit="1" customWidth="1"/>
    <col min="11744" max="11745" width="7.85546875" style="109" bestFit="1" customWidth="1"/>
    <col min="11746" max="11746" width="9.7109375" style="109" customWidth="1"/>
    <col min="11747" max="11747" width="12.85546875" style="109" customWidth="1"/>
    <col min="11748" max="11984" width="9.140625" style="109"/>
    <col min="11985" max="11985" width="9" style="109" bestFit="1" customWidth="1"/>
    <col min="11986" max="11986" width="9.85546875" style="109" bestFit="1" customWidth="1"/>
    <col min="11987" max="11987" width="9.140625" style="109" bestFit="1" customWidth="1"/>
    <col min="11988" max="11988" width="16" style="109" bestFit="1" customWidth="1"/>
    <col min="11989" max="11989" width="9" style="109" bestFit="1" customWidth="1"/>
    <col min="11990" max="11990" width="7.85546875" style="109" bestFit="1" customWidth="1"/>
    <col min="11991" max="11991" width="11.7109375" style="109" bestFit="1" customWidth="1"/>
    <col min="11992" max="11992" width="14.28515625" style="109" customWidth="1"/>
    <col min="11993" max="11993" width="11.7109375" style="109" bestFit="1" customWidth="1"/>
    <col min="11994" max="11994" width="14.140625" style="109" bestFit="1" customWidth="1"/>
    <col min="11995" max="11995" width="16.7109375" style="109" customWidth="1"/>
    <col min="11996" max="11996" width="16.5703125" style="109" customWidth="1"/>
    <col min="11997" max="11998" width="7.85546875" style="109" bestFit="1" customWidth="1"/>
    <col min="11999" max="11999" width="8" style="109" bestFit="1" customWidth="1"/>
    <col min="12000" max="12001" width="7.85546875" style="109" bestFit="1" customWidth="1"/>
    <col min="12002" max="12002" width="9.7109375" style="109" customWidth="1"/>
    <col min="12003" max="12003" width="12.85546875" style="109" customWidth="1"/>
    <col min="12004" max="12240" width="9.140625" style="109"/>
    <col min="12241" max="12241" width="9" style="109" bestFit="1" customWidth="1"/>
    <col min="12242" max="12242" width="9.85546875" style="109" bestFit="1" customWidth="1"/>
    <col min="12243" max="12243" width="9.140625" style="109" bestFit="1" customWidth="1"/>
    <col min="12244" max="12244" width="16" style="109" bestFit="1" customWidth="1"/>
    <col min="12245" max="12245" width="9" style="109" bestFit="1" customWidth="1"/>
    <col min="12246" max="12246" width="7.85546875" style="109" bestFit="1" customWidth="1"/>
    <col min="12247" max="12247" width="11.7109375" style="109" bestFit="1" customWidth="1"/>
    <col min="12248" max="12248" width="14.28515625" style="109" customWidth="1"/>
    <col min="12249" max="12249" width="11.7109375" style="109" bestFit="1" customWidth="1"/>
    <col min="12250" max="12250" width="14.140625" style="109" bestFit="1" customWidth="1"/>
    <col min="12251" max="12251" width="16.7109375" style="109" customWidth="1"/>
    <col min="12252" max="12252" width="16.5703125" style="109" customWidth="1"/>
    <col min="12253" max="12254" width="7.85546875" style="109" bestFit="1" customWidth="1"/>
    <col min="12255" max="12255" width="8" style="109" bestFit="1" customWidth="1"/>
    <col min="12256" max="12257" width="7.85546875" style="109" bestFit="1" customWidth="1"/>
    <col min="12258" max="12258" width="9.7109375" style="109" customWidth="1"/>
    <col min="12259" max="12259" width="12.85546875" style="109" customWidth="1"/>
    <col min="12260" max="12496" width="9.140625" style="109"/>
    <col min="12497" max="12497" width="9" style="109" bestFit="1" customWidth="1"/>
    <col min="12498" max="12498" width="9.85546875" style="109" bestFit="1" customWidth="1"/>
    <col min="12499" max="12499" width="9.140625" style="109" bestFit="1" customWidth="1"/>
    <col min="12500" max="12500" width="16" style="109" bestFit="1" customWidth="1"/>
    <col min="12501" max="12501" width="9" style="109" bestFit="1" customWidth="1"/>
    <col min="12502" max="12502" width="7.85546875" style="109" bestFit="1" customWidth="1"/>
    <col min="12503" max="12503" width="11.7109375" style="109" bestFit="1" customWidth="1"/>
    <col min="12504" max="12504" width="14.28515625" style="109" customWidth="1"/>
    <col min="12505" max="12505" width="11.7109375" style="109" bestFit="1" customWidth="1"/>
    <col min="12506" max="12506" width="14.140625" style="109" bestFit="1" customWidth="1"/>
    <col min="12507" max="12507" width="16.7109375" style="109" customWidth="1"/>
    <col min="12508" max="12508" width="16.5703125" style="109" customWidth="1"/>
    <col min="12509" max="12510" width="7.85546875" style="109" bestFit="1" customWidth="1"/>
    <col min="12511" max="12511" width="8" style="109" bestFit="1" customWidth="1"/>
    <col min="12512" max="12513" width="7.85546875" style="109" bestFit="1" customWidth="1"/>
    <col min="12514" max="12514" width="9.7109375" style="109" customWidth="1"/>
    <col min="12515" max="12515" width="12.85546875" style="109" customWidth="1"/>
    <col min="12516" max="12752" width="9.140625" style="109"/>
    <col min="12753" max="12753" width="9" style="109" bestFit="1" customWidth="1"/>
    <col min="12754" max="12754" width="9.85546875" style="109" bestFit="1" customWidth="1"/>
    <col min="12755" max="12755" width="9.140625" style="109" bestFit="1" customWidth="1"/>
    <col min="12756" max="12756" width="16" style="109" bestFit="1" customWidth="1"/>
    <col min="12757" max="12757" width="9" style="109" bestFit="1" customWidth="1"/>
    <col min="12758" max="12758" width="7.85546875" style="109" bestFit="1" customWidth="1"/>
    <col min="12759" max="12759" width="11.7109375" style="109" bestFit="1" customWidth="1"/>
    <col min="12760" max="12760" width="14.28515625" style="109" customWidth="1"/>
    <col min="12761" max="12761" width="11.7109375" style="109" bestFit="1" customWidth="1"/>
    <col min="12762" max="12762" width="14.140625" style="109" bestFit="1" customWidth="1"/>
    <col min="12763" max="12763" width="16.7109375" style="109" customWidth="1"/>
    <col min="12764" max="12764" width="16.5703125" style="109" customWidth="1"/>
    <col min="12765" max="12766" width="7.85546875" style="109" bestFit="1" customWidth="1"/>
    <col min="12767" max="12767" width="8" style="109" bestFit="1" customWidth="1"/>
    <col min="12768" max="12769" width="7.85546875" style="109" bestFit="1" customWidth="1"/>
    <col min="12770" max="12770" width="9.7109375" style="109" customWidth="1"/>
    <col min="12771" max="12771" width="12.85546875" style="109" customWidth="1"/>
    <col min="12772" max="13008" width="9.140625" style="109"/>
    <col min="13009" max="13009" width="9" style="109" bestFit="1" customWidth="1"/>
    <col min="13010" max="13010" width="9.85546875" style="109" bestFit="1" customWidth="1"/>
    <col min="13011" max="13011" width="9.140625" style="109" bestFit="1" customWidth="1"/>
    <col min="13012" max="13012" width="16" style="109" bestFit="1" customWidth="1"/>
    <col min="13013" max="13013" width="9" style="109" bestFit="1" customWidth="1"/>
    <col min="13014" max="13014" width="7.85546875" style="109" bestFit="1" customWidth="1"/>
    <col min="13015" max="13015" width="11.7109375" style="109" bestFit="1" customWidth="1"/>
    <col min="13016" max="13016" width="14.28515625" style="109" customWidth="1"/>
    <col min="13017" max="13017" width="11.7109375" style="109" bestFit="1" customWidth="1"/>
    <col min="13018" max="13018" width="14.140625" style="109" bestFit="1" customWidth="1"/>
    <col min="13019" max="13019" width="16.7109375" style="109" customWidth="1"/>
    <col min="13020" max="13020" width="16.5703125" style="109" customWidth="1"/>
    <col min="13021" max="13022" width="7.85546875" style="109" bestFit="1" customWidth="1"/>
    <col min="13023" max="13023" width="8" style="109" bestFit="1" customWidth="1"/>
    <col min="13024" max="13025" width="7.85546875" style="109" bestFit="1" customWidth="1"/>
    <col min="13026" max="13026" width="9.7109375" style="109" customWidth="1"/>
    <col min="13027" max="13027" width="12.85546875" style="109" customWidth="1"/>
    <col min="13028" max="13264" width="9.140625" style="109"/>
    <col min="13265" max="13265" width="9" style="109" bestFit="1" customWidth="1"/>
    <col min="13266" max="13266" width="9.85546875" style="109" bestFit="1" customWidth="1"/>
    <col min="13267" max="13267" width="9.140625" style="109" bestFit="1" customWidth="1"/>
    <col min="13268" max="13268" width="16" style="109" bestFit="1" customWidth="1"/>
    <col min="13269" max="13269" width="9" style="109" bestFit="1" customWidth="1"/>
    <col min="13270" max="13270" width="7.85546875" style="109" bestFit="1" customWidth="1"/>
    <col min="13271" max="13271" width="11.7109375" style="109" bestFit="1" customWidth="1"/>
    <col min="13272" max="13272" width="14.28515625" style="109" customWidth="1"/>
    <col min="13273" max="13273" width="11.7109375" style="109" bestFit="1" customWidth="1"/>
    <col min="13274" max="13274" width="14.140625" style="109" bestFit="1" customWidth="1"/>
    <col min="13275" max="13275" width="16.7109375" style="109" customWidth="1"/>
    <col min="13276" max="13276" width="16.5703125" style="109" customWidth="1"/>
    <col min="13277" max="13278" width="7.85546875" style="109" bestFit="1" customWidth="1"/>
    <col min="13279" max="13279" width="8" style="109" bestFit="1" customWidth="1"/>
    <col min="13280" max="13281" width="7.85546875" style="109" bestFit="1" customWidth="1"/>
    <col min="13282" max="13282" width="9.7109375" style="109" customWidth="1"/>
    <col min="13283" max="13283" width="12.85546875" style="109" customWidth="1"/>
    <col min="13284" max="13520" width="9.140625" style="109"/>
    <col min="13521" max="13521" width="9" style="109" bestFit="1" customWidth="1"/>
    <col min="13522" max="13522" width="9.85546875" style="109" bestFit="1" customWidth="1"/>
    <col min="13523" max="13523" width="9.140625" style="109" bestFit="1" customWidth="1"/>
    <col min="13524" max="13524" width="16" style="109" bestFit="1" customWidth="1"/>
    <col min="13525" max="13525" width="9" style="109" bestFit="1" customWidth="1"/>
    <col min="13526" max="13526" width="7.85546875" style="109" bestFit="1" customWidth="1"/>
    <col min="13527" max="13527" width="11.7109375" style="109" bestFit="1" customWidth="1"/>
    <col min="13528" max="13528" width="14.28515625" style="109" customWidth="1"/>
    <col min="13529" max="13529" width="11.7109375" style="109" bestFit="1" customWidth="1"/>
    <col min="13530" max="13530" width="14.140625" style="109" bestFit="1" customWidth="1"/>
    <col min="13531" max="13531" width="16.7109375" style="109" customWidth="1"/>
    <col min="13532" max="13532" width="16.5703125" style="109" customWidth="1"/>
    <col min="13533" max="13534" width="7.85546875" style="109" bestFit="1" customWidth="1"/>
    <col min="13535" max="13535" width="8" style="109" bestFit="1" customWidth="1"/>
    <col min="13536" max="13537" width="7.85546875" style="109" bestFit="1" customWidth="1"/>
    <col min="13538" max="13538" width="9.7109375" style="109" customWidth="1"/>
    <col min="13539" max="13539" width="12.85546875" style="109" customWidth="1"/>
    <col min="13540" max="13776" width="9.140625" style="109"/>
    <col min="13777" max="13777" width="9" style="109" bestFit="1" customWidth="1"/>
    <col min="13778" max="13778" width="9.85546875" style="109" bestFit="1" customWidth="1"/>
    <col min="13779" max="13779" width="9.140625" style="109" bestFit="1" customWidth="1"/>
    <col min="13780" max="13780" width="16" style="109" bestFit="1" customWidth="1"/>
    <col min="13781" max="13781" width="9" style="109" bestFit="1" customWidth="1"/>
    <col min="13782" max="13782" width="7.85546875" style="109" bestFit="1" customWidth="1"/>
    <col min="13783" max="13783" width="11.7109375" style="109" bestFit="1" customWidth="1"/>
    <col min="13784" max="13784" width="14.28515625" style="109" customWidth="1"/>
    <col min="13785" max="13785" width="11.7109375" style="109" bestFit="1" customWidth="1"/>
    <col min="13786" max="13786" width="14.140625" style="109" bestFit="1" customWidth="1"/>
    <col min="13787" max="13787" width="16.7109375" style="109" customWidth="1"/>
    <col min="13788" max="13788" width="16.5703125" style="109" customWidth="1"/>
    <col min="13789" max="13790" width="7.85546875" style="109" bestFit="1" customWidth="1"/>
    <col min="13791" max="13791" width="8" style="109" bestFit="1" customWidth="1"/>
    <col min="13792" max="13793" width="7.85546875" style="109" bestFit="1" customWidth="1"/>
    <col min="13794" max="13794" width="9.7109375" style="109" customWidth="1"/>
    <col min="13795" max="13795" width="12.85546875" style="109" customWidth="1"/>
    <col min="13796" max="14032" width="9.140625" style="109"/>
    <col min="14033" max="14033" width="9" style="109" bestFit="1" customWidth="1"/>
    <col min="14034" max="14034" width="9.85546875" style="109" bestFit="1" customWidth="1"/>
    <col min="14035" max="14035" width="9.140625" style="109" bestFit="1" customWidth="1"/>
    <col min="14036" max="14036" width="16" style="109" bestFit="1" customWidth="1"/>
    <col min="14037" max="14037" width="9" style="109" bestFit="1" customWidth="1"/>
    <col min="14038" max="14038" width="7.85546875" style="109" bestFit="1" customWidth="1"/>
    <col min="14039" max="14039" width="11.7109375" style="109" bestFit="1" customWidth="1"/>
    <col min="14040" max="14040" width="14.28515625" style="109" customWidth="1"/>
    <col min="14041" max="14041" width="11.7109375" style="109" bestFit="1" customWidth="1"/>
    <col min="14042" max="14042" width="14.140625" style="109" bestFit="1" customWidth="1"/>
    <col min="14043" max="14043" width="16.7109375" style="109" customWidth="1"/>
    <col min="14044" max="14044" width="16.5703125" style="109" customWidth="1"/>
    <col min="14045" max="14046" width="7.85546875" style="109" bestFit="1" customWidth="1"/>
    <col min="14047" max="14047" width="8" style="109" bestFit="1" customWidth="1"/>
    <col min="14048" max="14049" width="7.85546875" style="109" bestFit="1" customWidth="1"/>
    <col min="14050" max="14050" width="9.7109375" style="109" customWidth="1"/>
    <col min="14051" max="14051" width="12.85546875" style="109" customWidth="1"/>
    <col min="14052" max="14288" width="9.140625" style="109"/>
    <col min="14289" max="14289" width="9" style="109" bestFit="1" customWidth="1"/>
    <col min="14290" max="14290" width="9.85546875" style="109" bestFit="1" customWidth="1"/>
    <col min="14291" max="14291" width="9.140625" style="109" bestFit="1" customWidth="1"/>
    <col min="14292" max="14292" width="16" style="109" bestFit="1" customWidth="1"/>
    <col min="14293" max="14293" width="9" style="109" bestFit="1" customWidth="1"/>
    <col min="14294" max="14294" width="7.85546875" style="109" bestFit="1" customWidth="1"/>
    <col min="14295" max="14295" width="11.7109375" style="109" bestFit="1" customWidth="1"/>
    <col min="14296" max="14296" width="14.28515625" style="109" customWidth="1"/>
    <col min="14297" max="14297" width="11.7109375" style="109" bestFit="1" customWidth="1"/>
    <col min="14298" max="14298" width="14.140625" style="109" bestFit="1" customWidth="1"/>
    <col min="14299" max="14299" width="16.7109375" style="109" customWidth="1"/>
    <col min="14300" max="14300" width="16.5703125" style="109" customWidth="1"/>
    <col min="14301" max="14302" width="7.85546875" style="109" bestFit="1" customWidth="1"/>
    <col min="14303" max="14303" width="8" style="109" bestFit="1" customWidth="1"/>
    <col min="14304" max="14305" width="7.85546875" style="109" bestFit="1" customWidth="1"/>
    <col min="14306" max="14306" width="9.7109375" style="109" customWidth="1"/>
    <col min="14307" max="14307" width="12.85546875" style="109" customWidth="1"/>
    <col min="14308" max="14544" width="9.140625" style="109"/>
    <col min="14545" max="14545" width="9" style="109" bestFit="1" customWidth="1"/>
    <col min="14546" max="14546" width="9.85546875" style="109" bestFit="1" customWidth="1"/>
    <col min="14547" max="14547" width="9.140625" style="109" bestFit="1" customWidth="1"/>
    <col min="14548" max="14548" width="16" style="109" bestFit="1" customWidth="1"/>
    <col min="14549" max="14549" width="9" style="109" bestFit="1" customWidth="1"/>
    <col min="14550" max="14550" width="7.85546875" style="109" bestFit="1" customWidth="1"/>
    <col min="14551" max="14551" width="11.7109375" style="109" bestFit="1" customWidth="1"/>
    <col min="14552" max="14552" width="14.28515625" style="109" customWidth="1"/>
    <col min="14553" max="14553" width="11.7109375" style="109" bestFit="1" customWidth="1"/>
    <col min="14554" max="14554" width="14.140625" style="109" bestFit="1" customWidth="1"/>
    <col min="14555" max="14555" width="16.7109375" style="109" customWidth="1"/>
    <col min="14556" max="14556" width="16.5703125" style="109" customWidth="1"/>
    <col min="14557" max="14558" width="7.85546875" style="109" bestFit="1" customWidth="1"/>
    <col min="14559" max="14559" width="8" style="109" bestFit="1" customWidth="1"/>
    <col min="14560" max="14561" width="7.85546875" style="109" bestFit="1" customWidth="1"/>
    <col min="14562" max="14562" width="9.7109375" style="109" customWidth="1"/>
    <col min="14563" max="14563" width="12.85546875" style="109" customWidth="1"/>
    <col min="14564" max="14800" width="9.140625" style="109"/>
    <col min="14801" max="14801" width="9" style="109" bestFit="1" customWidth="1"/>
    <col min="14802" max="14802" width="9.85546875" style="109" bestFit="1" customWidth="1"/>
    <col min="14803" max="14803" width="9.140625" style="109" bestFit="1" customWidth="1"/>
    <col min="14804" max="14804" width="16" style="109" bestFit="1" customWidth="1"/>
    <col min="14805" max="14805" width="9" style="109" bestFit="1" customWidth="1"/>
    <col min="14806" max="14806" width="7.85546875" style="109" bestFit="1" customWidth="1"/>
    <col min="14807" max="14807" width="11.7109375" style="109" bestFit="1" customWidth="1"/>
    <col min="14808" max="14808" width="14.28515625" style="109" customWidth="1"/>
    <col min="14809" max="14809" width="11.7109375" style="109" bestFit="1" customWidth="1"/>
    <col min="14810" max="14810" width="14.140625" style="109" bestFit="1" customWidth="1"/>
    <col min="14811" max="14811" width="16.7109375" style="109" customWidth="1"/>
    <col min="14812" max="14812" width="16.5703125" style="109" customWidth="1"/>
    <col min="14813" max="14814" width="7.85546875" style="109" bestFit="1" customWidth="1"/>
    <col min="14815" max="14815" width="8" style="109" bestFit="1" customWidth="1"/>
    <col min="14816" max="14817" width="7.85546875" style="109" bestFit="1" customWidth="1"/>
    <col min="14818" max="14818" width="9.7109375" style="109" customWidth="1"/>
    <col min="14819" max="14819" width="12.85546875" style="109" customWidth="1"/>
    <col min="14820" max="15056" width="9.140625" style="109"/>
    <col min="15057" max="15057" width="9" style="109" bestFit="1" customWidth="1"/>
    <col min="15058" max="15058" width="9.85546875" style="109" bestFit="1" customWidth="1"/>
    <col min="15059" max="15059" width="9.140625" style="109" bestFit="1" customWidth="1"/>
    <col min="15060" max="15060" width="16" style="109" bestFit="1" customWidth="1"/>
    <col min="15061" max="15061" width="9" style="109" bestFit="1" customWidth="1"/>
    <col min="15062" max="15062" width="7.85546875" style="109" bestFit="1" customWidth="1"/>
    <col min="15063" max="15063" width="11.7109375" style="109" bestFit="1" customWidth="1"/>
    <col min="15064" max="15064" width="14.28515625" style="109" customWidth="1"/>
    <col min="15065" max="15065" width="11.7109375" style="109" bestFit="1" customWidth="1"/>
    <col min="15066" max="15066" width="14.140625" style="109" bestFit="1" customWidth="1"/>
    <col min="15067" max="15067" width="16.7109375" style="109" customWidth="1"/>
    <col min="15068" max="15068" width="16.5703125" style="109" customWidth="1"/>
    <col min="15069" max="15070" width="7.85546875" style="109" bestFit="1" customWidth="1"/>
    <col min="15071" max="15071" width="8" style="109" bestFit="1" customWidth="1"/>
    <col min="15072" max="15073" width="7.85546875" style="109" bestFit="1" customWidth="1"/>
    <col min="15074" max="15074" width="9.7109375" style="109" customWidth="1"/>
    <col min="15075" max="15075" width="12.85546875" style="109" customWidth="1"/>
    <col min="15076" max="15312" width="9.140625" style="109"/>
    <col min="15313" max="15313" width="9" style="109" bestFit="1" customWidth="1"/>
    <col min="15314" max="15314" width="9.85546875" style="109" bestFit="1" customWidth="1"/>
    <col min="15315" max="15315" width="9.140625" style="109" bestFit="1" customWidth="1"/>
    <col min="15316" max="15316" width="16" style="109" bestFit="1" customWidth="1"/>
    <col min="15317" max="15317" width="9" style="109" bestFit="1" customWidth="1"/>
    <col min="15318" max="15318" width="7.85546875" style="109" bestFit="1" customWidth="1"/>
    <col min="15319" max="15319" width="11.7109375" style="109" bestFit="1" customWidth="1"/>
    <col min="15320" max="15320" width="14.28515625" style="109" customWidth="1"/>
    <col min="15321" max="15321" width="11.7109375" style="109" bestFit="1" customWidth="1"/>
    <col min="15322" max="15322" width="14.140625" style="109" bestFit="1" customWidth="1"/>
    <col min="15323" max="15323" width="16.7109375" style="109" customWidth="1"/>
    <col min="15324" max="15324" width="16.5703125" style="109" customWidth="1"/>
    <col min="15325" max="15326" width="7.85546875" style="109" bestFit="1" customWidth="1"/>
    <col min="15327" max="15327" width="8" style="109" bestFit="1" customWidth="1"/>
    <col min="15328" max="15329" width="7.85546875" style="109" bestFit="1" customWidth="1"/>
    <col min="15330" max="15330" width="9.7109375" style="109" customWidth="1"/>
    <col min="15331" max="15331" width="12.85546875" style="109" customWidth="1"/>
    <col min="15332" max="15568" width="9.140625" style="109"/>
    <col min="15569" max="15569" width="9" style="109" bestFit="1" customWidth="1"/>
    <col min="15570" max="15570" width="9.85546875" style="109" bestFit="1" customWidth="1"/>
    <col min="15571" max="15571" width="9.140625" style="109" bestFit="1" customWidth="1"/>
    <col min="15572" max="15572" width="16" style="109" bestFit="1" customWidth="1"/>
    <col min="15573" max="15573" width="9" style="109" bestFit="1" customWidth="1"/>
    <col min="15574" max="15574" width="7.85546875" style="109" bestFit="1" customWidth="1"/>
    <col min="15575" max="15575" width="11.7109375" style="109" bestFit="1" customWidth="1"/>
    <col min="15576" max="15576" width="14.28515625" style="109" customWidth="1"/>
    <col min="15577" max="15577" width="11.7109375" style="109" bestFit="1" customWidth="1"/>
    <col min="15578" max="15578" width="14.140625" style="109" bestFit="1" customWidth="1"/>
    <col min="15579" max="15579" width="16.7109375" style="109" customWidth="1"/>
    <col min="15580" max="15580" width="16.5703125" style="109" customWidth="1"/>
    <col min="15581" max="15582" width="7.85546875" style="109" bestFit="1" customWidth="1"/>
    <col min="15583" max="15583" width="8" style="109" bestFit="1" customWidth="1"/>
    <col min="15584" max="15585" width="7.85546875" style="109" bestFit="1" customWidth="1"/>
    <col min="15586" max="15586" width="9.7109375" style="109" customWidth="1"/>
    <col min="15587" max="15587" width="12.85546875" style="109" customWidth="1"/>
    <col min="15588" max="15824" width="9.140625" style="109"/>
    <col min="15825" max="15825" width="9" style="109" bestFit="1" customWidth="1"/>
    <col min="15826" max="15826" width="9.85546875" style="109" bestFit="1" customWidth="1"/>
    <col min="15827" max="15827" width="9.140625" style="109" bestFit="1" customWidth="1"/>
    <col min="15828" max="15828" width="16" style="109" bestFit="1" customWidth="1"/>
    <col min="15829" max="15829" width="9" style="109" bestFit="1" customWidth="1"/>
    <col min="15830" max="15830" width="7.85546875" style="109" bestFit="1" customWidth="1"/>
    <col min="15831" max="15831" width="11.7109375" style="109" bestFit="1" customWidth="1"/>
    <col min="15832" max="15832" width="14.28515625" style="109" customWidth="1"/>
    <col min="15833" max="15833" width="11.7109375" style="109" bestFit="1" customWidth="1"/>
    <col min="15834" max="15834" width="14.140625" style="109" bestFit="1" customWidth="1"/>
    <col min="15835" max="15835" width="16.7109375" style="109" customWidth="1"/>
    <col min="15836" max="15836" width="16.5703125" style="109" customWidth="1"/>
    <col min="15837" max="15838" width="7.85546875" style="109" bestFit="1" customWidth="1"/>
    <col min="15839" max="15839" width="8" style="109" bestFit="1" customWidth="1"/>
    <col min="15840" max="15841" width="7.85546875" style="109" bestFit="1" customWidth="1"/>
    <col min="15842" max="15842" width="9.7109375" style="109" customWidth="1"/>
    <col min="15843" max="15843" width="12.85546875" style="109" customWidth="1"/>
    <col min="15844" max="16080" width="9.140625" style="109"/>
    <col min="16081" max="16081" width="9" style="109" bestFit="1" customWidth="1"/>
    <col min="16082" max="16082" width="9.85546875" style="109" bestFit="1" customWidth="1"/>
    <col min="16083" max="16083" width="9.140625" style="109" bestFit="1" customWidth="1"/>
    <col min="16084" max="16084" width="16" style="109" bestFit="1" customWidth="1"/>
    <col min="16085" max="16085" width="9" style="109" bestFit="1" customWidth="1"/>
    <col min="16086" max="16086" width="7.85546875" style="109" bestFit="1" customWidth="1"/>
    <col min="16087" max="16087" width="11.7109375" style="109" bestFit="1" customWidth="1"/>
    <col min="16088" max="16088" width="14.28515625" style="109" customWidth="1"/>
    <col min="16089" max="16089" width="11.7109375" style="109" bestFit="1" customWidth="1"/>
    <col min="16090" max="16090" width="14.140625" style="109" bestFit="1" customWidth="1"/>
    <col min="16091" max="16091" width="16.7109375" style="109" customWidth="1"/>
    <col min="16092" max="16092" width="16.5703125" style="109" customWidth="1"/>
    <col min="16093" max="16094" width="7.85546875" style="109" bestFit="1" customWidth="1"/>
    <col min="16095" max="16095" width="8" style="109" bestFit="1" customWidth="1"/>
    <col min="16096" max="16097" width="7.85546875" style="109" bestFit="1" customWidth="1"/>
    <col min="16098" max="16098" width="9.7109375" style="109" customWidth="1"/>
    <col min="16099" max="16099" width="12.85546875" style="109" customWidth="1"/>
    <col min="16100" max="16384" width="9.140625" style="109"/>
  </cols>
  <sheetData>
    <row r="1" spans="1:12" s="117" customFormat="1" ht="15.75" customHeight="1">
      <c r="A1" s="491" t="s">
        <v>1</v>
      </c>
      <c r="B1" s="578" t="s">
        <v>0</v>
      </c>
      <c r="C1" s="577" t="s">
        <v>91</v>
      </c>
      <c r="D1" s="577"/>
      <c r="E1" s="577"/>
      <c r="F1" s="580" t="s">
        <v>249</v>
      </c>
      <c r="G1" s="574" t="s">
        <v>29</v>
      </c>
      <c r="H1" s="575"/>
      <c r="I1" s="575"/>
      <c r="J1" s="576"/>
    </row>
    <row r="2" spans="1:12" ht="16.5" thickBot="1">
      <c r="A2" s="492"/>
      <c r="B2" s="579"/>
      <c r="C2" s="118" t="s">
        <v>23</v>
      </c>
      <c r="D2" s="124" t="s">
        <v>9</v>
      </c>
      <c r="E2" s="130" t="s">
        <v>33</v>
      </c>
      <c r="F2" s="581"/>
      <c r="G2" s="218"/>
      <c r="H2" s="218"/>
      <c r="I2" s="218"/>
      <c r="J2" s="219"/>
    </row>
    <row r="3" spans="1:12" s="167" customFormat="1">
      <c r="A3" s="417" t="str">
        <f>'1-συμβολαια'!A3</f>
        <v>4ο</v>
      </c>
      <c r="B3" s="346" t="str">
        <f>'1-συμβολαια'!C3</f>
        <v>δωρεάς αιτία θανάτου επικαρπίας 1045 ΠΑΡΑΙΤΗΣΗ</v>
      </c>
      <c r="C3" s="327">
        <f>'1-συμβολαια'!L3*24%</f>
        <v>22.08</v>
      </c>
      <c r="D3" s="347">
        <v>10.8</v>
      </c>
      <c r="E3" s="347">
        <f>C3-D3</f>
        <v>11.279999999999998</v>
      </c>
      <c r="F3" s="347">
        <f>'13-ντιΜιΧο'!BZ3</f>
        <v>182.66399999999999</v>
      </c>
      <c r="G3" s="331"/>
      <c r="H3" s="331"/>
      <c r="I3" s="348"/>
      <c r="J3" s="328"/>
    </row>
    <row r="4" spans="1:12" s="167" customFormat="1">
      <c r="A4" s="417">
        <f>'1-συμβολαια'!A4</f>
        <v>0</v>
      </c>
      <c r="B4" s="346" t="str">
        <f>'1-συμβολαια'!C4</f>
        <v>δωρεάς 1045 ΕΠΙΚΑΡΠΙΑ [= 32.004€ σεΟρους 2000</v>
      </c>
      <c r="C4" s="327">
        <f>'1-συμβολαια'!L4*24%</f>
        <v>117.49248</v>
      </c>
      <c r="D4" s="347"/>
      <c r="E4" s="347">
        <f t="shared" ref="E4:E7" si="0">C4-D4</f>
        <v>117.49248</v>
      </c>
      <c r="F4" s="347">
        <f>'13-ντιΜιΧο'!BZ4</f>
        <v>276.14399999999995</v>
      </c>
      <c r="G4" s="331"/>
      <c r="H4" s="331"/>
      <c r="I4" s="348"/>
      <c r="J4" s="328"/>
    </row>
    <row r="5" spans="1:12" s="107" customFormat="1">
      <c r="A5" s="111"/>
      <c r="B5" s="119"/>
      <c r="C5" s="106"/>
      <c r="D5" s="361"/>
      <c r="E5" s="361"/>
      <c r="F5" s="361"/>
      <c r="G5" s="155"/>
      <c r="H5" s="155"/>
      <c r="I5" s="362"/>
      <c r="J5" s="112"/>
    </row>
    <row r="6" spans="1:12" s="167" customFormat="1">
      <c r="A6" s="417" t="str">
        <f>'1-συμβολαια'!A6</f>
        <v>5ο</v>
      </c>
      <c r="B6" s="346" t="str">
        <f>'1-συμβολαια'!C6</f>
        <v>δωρεάς αιτία θανάτου επικαρπίας 1044 ΠΑΡΑΙΤΗΣΗ</v>
      </c>
      <c r="C6" s="327">
        <f>'1-συμβολαια'!L6*24%</f>
        <v>22.08</v>
      </c>
      <c r="D6" s="347">
        <v>7.2</v>
      </c>
      <c r="E6" s="347">
        <f t="shared" si="0"/>
        <v>14.879999999999999</v>
      </c>
      <c r="F6" s="347">
        <f>'13-ντιΜιΧο'!BZ6</f>
        <v>182.66399999999999</v>
      </c>
      <c r="G6" s="331"/>
      <c r="H6" s="331"/>
      <c r="I6" s="348"/>
      <c r="J6" s="328"/>
    </row>
    <row r="7" spans="1:12" s="167" customFormat="1">
      <c r="A7" s="417">
        <f>'1-συμβολαια'!A7</f>
        <v>0</v>
      </c>
      <c r="B7" s="346" t="str">
        <f>'1-συμβολαια'!C7</f>
        <v>δωρεάς 1044 ΕΠΙΚΑΡΠΙΑ [= 18.870€ σεΟρους 2000</v>
      </c>
      <c r="C7" s="327">
        <f>'1-συμβολαια'!L7*24%</f>
        <v>83.358719999999991</v>
      </c>
      <c r="D7" s="347"/>
      <c r="E7" s="347">
        <f t="shared" si="0"/>
        <v>83.358719999999991</v>
      </c>
      <c r="F7" s="347">
        <f>'13-ντιΜιΧο'!BZ7</f>
        <v>276.14399999999995</v>
      </c>
      <c r="G7" s="331"/>
      <c r="H7" s="331"/>
      <c r="I7" s="348"/>
      <c r="J7" s="328"/>
    </row>
    <row r="8" spans="1:12" ht="15.75">
      <c r="A8" s="489" t="s">
        <v>47</v>
      </c>
      <c r="B8" s="490"/>
      <c r="C8" s="108">
        <f>SUM(C3:C7)</f>
        <v>245.01119999999997</v>
      </c>
      <c r="D8" s="108">
        <f>SUM(D3:D7)</f>
        <v>18</v>
      </c>
      <c r="E8" s="108">
        <f>SUM(E3:E7)</f>
        <v>227.01119999999997</v>
      </c>
      <c r="F8" s="108">
        <f>SUM(F3:F7)</f>
        <v>917.61599999999999</v>
      </c>
    </row>
    <row r="9" spans="1:12" ht="15.75" customHeight="1">
      <c r="G9" s="213"/>
      <c r="H9" s="213"/>
      <c r="I9" s="213"/>
      <c r="J9" s="213"/>
      <c r="K9" s="167"/>
      <c r="L9" s="167"/>
    </row>
    <row r="10" spans="1:12" ht="15.75" customHeight="1">
      <c r="G10" s="215" t="s">
        <v>104</v>
      </c>
      <c r="H10" s="211"/>
      <c r="I10" s="216"/>
      <c r="J10" s="214"/>
      <c r="K10" s="214"/>
      <c r="L10" s="214"/>
    </row>
    <row r="11" spans="1:12" ht="15.75">
      <c r="G11" s="211"/>
      <c r="H11" s="217" t="s">
        <v>247</v>
      </c>
      <c r="I11" s="216"/>
      <c r="J11" s="66"/>
      <c r="K11" s="66"/>
      <c r="L11" s="167"/>
    </row>
    <row r="12" spans="1:12">
      <c r="G12" s="211"/>
      <c r="H12" s="211"/>
      <c r="I12" s="215" t="s">
        <v>248</v>
      </c>
      <c r="J12" s="144"/>
      <c r="K12" s="167"/>
      <c r="L12" s="167"/>
    </row>
    <row r="13" spans="1:12">
      <c r="G13" s="144"/>
      <c r="H13" s="144"/>
      <c r="I13" s="144"/>
    </row>
    <row r="14" spans="1:12">
      <c r="B14" s="245"/>
      <c r="G14" s="144"/>
      <c r="H14" s="144"/>
      <c r="I14" s="144"/>
    </row>
    <row r="15" spans="1:12">
      <c r="B15" s="244"/>
      <c r="I15" s="144"/>
    </row>
    <row r="16" spans="1:12">
      <c r="I16" s="144"/>
    </row>
    <row r="17" spans="7:9">
      <c r="I17" s="144"/>
    </row>
    <row r="18" spans="7:9">
      <c r="G18" s="4"/>
      <c r="H18" s="144"/>
      <c r="I18" s="144"/>
    </row>
    <row r="19" spans="7:9">
      <c r="G19" s="144"/>
      <c r="H19" s="212"/>
      <c r="I19" s="144"/>
    </row>
    <row r="20" spans="7:9">
      <c r="G20" s="144"/>
      <c r="H20" s="144"/>
      <c r="I20" s="4"/>
    </row>
    <row r="21" spans="7:9">
      <c r="I21" s="144"/>
    </row>
    <row r="22" spans="7:9">
      <c r="I22" s="144"/>
    </row>
    <row r="23" spans="7:9">
      <c r="I23" s="144"/>
    </row>
    <row r="24" spans="7:9">
      <c r="I24" s="144"/>
    </row>
    <row r="25" spans="7:9">
      <c r="I25" s="144"/>
    </row>
    <row r="26" spans="7:9">
      <c r="I26" s="144"/>
    </row>
    <row r="27" spans="7:9">
      <c r="I27" s="144"/>
    </row>
    <row r="28" spans="7:9">
      <c r="I28" s="144"/>
    </row>
    <row r="29" spans="7:9">
      <c r="I29" s="144"/>
    </row>
    <row r="30" spans="7:9">
      <c r="I30" s="144"/>
    </row>
    <row r="31" spans="7:9">
      <c r="I31" s="144"/>
    </row>
    <row r="32" spans="7:9">
      <c r="I32" s="144"/>
    </row>
    <row r="33" spans="9:9">
      <c r="I33" s="144"/>
    </row>
    <row r="34" spans="9:9">
      <c r="I34" s="144"/>
    </row>
  </sheetData>
  <mergeCells count="6">
    <mergeCell ref="G1:J1"/>
    <mergeCell ref="A8:B8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2025-09-01T16:06:12Z</dcterms:modified>
</cp:coreProperties>
</file>