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05" sheetId="1" r:id="rId1"/>
    <sheet name="219γ5" sheetId="14" r:id="rId2"/>
    <sheet name="219γ6" sheetId="11" r:id="rId3"/>
  </sheets>
  <calcPr calcId="125725"/>
</workbook>
</file>

<file path=xl/calcChain.xml><?xml version="1.0" encoding="utf-8"?>
<calcChain xmlns="http://schemas.openxmlformats.org/spreadsheetml/2006/main">
  <c r="E9" i="1"/>
  <c r="E8"/>
  <c r="E7"/>
  <c r="E6"/>
  <c r="P16"/>
  <c r="O16"/>
  <c r="N16"/>
  <c r="AI22" i="14"/>
  <c r="AI21"/>
  <c r="AI20"/>
  <c r="AI19"/>
  <c r="AI18"/>
  <c r="AI17"/>
  <c r="AI16"/>
  <c r="AI15"/>
  <c r="AI14"/>
  <c r="AK13" s="1"/>
  <c r="AI13"/>
  <c r="AI12"/>
  <c r="AK11" s="1"/>
  <c r="AI11"/>
  <c r="AI10"/>
  <c r="AK9" s="1"/>
  <c r="AI9"/>
  <c r="AI8"/>
  <c r="AK7"/>
  <c r="AI7"/>
  <c r="AI27" i="11"/>
  <c r="AK26" s="1"/>
  <c r="AI26"/>
  <c r="AI25"/>
  <c r="AI24"/>
  <c r="AI23"/>
  <c r="AI22"/>
  <c r="AI21"/>
  <c r="AK21" s="1"/>
  <c r="AI20"/>
  <c r="AI19"/>
  <c r="AI18"/>
  <c r="AI17"/>
  <c r="AK16" s="1"/>
  <c r="AI16"/>
  <c r="AI15"/>
  <c r="AI14"/>
  <c r="AK14" s="1"/>
  <c r="AK19" i="14" l="1"/>
  <c r="AK15"/>
  <c r="AL7" s="1"/>
  <c r="AK24" i="11"/>
  <c r="AL14" s="1"/>
  <c r="J16" i="1" l="1"/>
  <c r="I16"/>
  <c r="H16"/>
  <c r="E16" l="1"/>
</calcChain>
</file>

<file path=xl/sharedStrings.xml><?xml version="1.0" encoding="utf-8"?>
<sst xmlns="http://schemas.openxmlformats.org/spreadsheetml/2006/main" count="280" uniqueCount="113">
  <si>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</si>
  <si>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</si>
  <si>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</si>
  <si>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</si>
  <si>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</si>
  <si>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</si>
  <si>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</si>
  <si>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</si>
  <si>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</si>
  <si>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</si>
  <si>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</si>
  <si>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</si>
  <si>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</si>
  <si>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</si>
  <si>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</si>
  <si>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ΔΕΝ</t>
  </si>
  <si>
    <t>έπρεπε να χρεώσει</t>
  </si>
  <si>
    <t>χρέωσε</t>
  </si>
  <si>
    <t>ΤΟΓΚΑ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</si>
  <si>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</si>
  <si>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</si>
  <si>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</si>
  <si>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</si>
  <si>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</si>
  <si>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</si>
  <si>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</si>
  <si>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</si>
  <si>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</si>
  <si>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</si>
  <si>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</si>
  <si>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</si>
  <si>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</si>
  <si>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</si>
  <si>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</si>
  <si>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219γ6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</si>
  <si>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</si>
  <si>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</si>
  <si>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</si>
  <si>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</si>
  <si>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</si>
  <si>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</si>
  <si>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αγοραπωλησία τίμημα = Δ.Ο.Υ. =</t>
  </si>
  <si>
    <t>αγοραπωλησία</t>
  </si>
  <si>
    <t>κ-15 βάσει  zηλ</t>
  </si>
  <si>
    <t>κ-17 βάσει  zηλ</t>
  </si>
  <si>
    <t>ΤΑΝ-κ-18 &amp; ΤΑΣ &amp; χαρτ</t>
  </si>
  <si>
    <t>ΔΕΝ έχω</t>
  </si>
  <si>
    <t>ΑΝ όχι σε καθεστώς ΤΟΓΚΑΣ</t>
  </si>
  <si>
    <t>υποχρεωτικά</t>
  </si>
  <si>
    <t>ποσό πράξης ΒΑΣΕΙ zηλ</t>
  </si>
  <si>
    <t>θέση στο 219γ</t>
  </si>
  <si>
    <t>κ-15 ελέγχου ΤΑΝ</t>
  </si>
  <si>
    <t>κ-17 ελέγχου ΤΑΝ</t>
  </si>
  <si>
    <t>σύνολον διαφυγόντων κ-15-17</t>
  </si>
  <si>
    <t>δαιφυγών ΦΠΑ</t>
  </si>
  <si>
    <t>219-105</t>
  </si>
  <si>
    <t>αγοραπωλησία τίμημα 400.000 Δ.Ο.Υ =</t>
  </si>
  <si>
    <t>Ποταμιά</t>
  </si>
  <si>
    <t>θέση 219 -105</t>
  </si>
  <si>
    <t>ΑΝ όχι σε καθεστώς ΤΟΓΚΑΣ  , απαίτηση = 6.269€ {υποχρεωτικά = 2.051 &amp; ηθικώς πρέπει = 4.178€}</t>
  </si>
  <si>
    <t>χρησικτησία αγροτεμάχιο  = 1988 ΑΝΑΔΑΣΜΟΣ</t>
  </si>
  <si>
    <t>ΑΝ όχι ΤΟΓΚΑ  , απαίτηση = 4.907€ {υποχρεωτικά = 3.236 &amp; ηθικώς πρέπει = 1.671€}</t>
  </si>
  <si>
    <t>χρησικτησία αγροτεμάχιο  = 1993 ΑΝΑΔΑΣΜΟΣ</t>
  </si>
  <si>
    <t xml:space="preserve">γονική </t>
  </si>
  <si>
    <t>χργησικτησία αγροτεμαχίου = 1993 ΑΝΑΔΑΣΜΟΣ</t>
  </si>
  <si>
    <t>ΧΡΗΣΙΚΤΗΣΙΑ αγροτεμαχίου = 1993 ΑΝΑΔΑΣΜΟΣ</t>
  </si>
  <si>
    <t>χρησικτησία κήπος = 19?? πατρός ΔΩΡΕΑ άτυπη</t>
  </si>
  <si>
    <t>γονική</t>
  </si>
  <si>
    <t>ΧΡΗΣΙΚΤΗΣΙΑ κήπου = 1956 πατρός ΔΩΡΕΑ άτυπη</t>
  </si>
  <si>
    <t>ΑΝ όχι σε καθεστώς ΤΟΓΚΑΣ  , απαίτηση = 4.435€ {υποχρεωτικά = 2.863 &amp; ηθικώς πρέπει = 1.572€}</t>
  </si>
  <si>
    <t>χρησικτησία αγροκτήματος = 1993 ΑΝΑΔΑΣΜΟΣ</t>
  </si>
  <si>
    <t>ΑΝ όχι ΤΟΓΚΑ  , απαίτηση = 3.550€ {υποχρεωτικά = 2.338€ &amp; ηθικώς πρέπει = 1.212€}</t>
  </si>
  <si>
    <t xml:space="preserve">γονική παροχή </t>
  </si>
  <si>
    <t>ΘΑ έρθει</t>
  </si>
  <si>
    <t>χρησικτησία οικοπεδου = πατρός ΔΩΡΕΑ ατυπος</t>
  </si>
  <si>
    <t>ΑΝ όχι ΤΟΓΚΑ  , απαίτηση = 4.416€ {υποχρεωτικά = 1.458€ &amp; ηθικώς πρέπει = 2.958€}</t>
  </si>
  <si>
    <t>κληρονομιάς ΑΠΟΔΟΧΗ</t>
  </si>
  <si>
    <t>ΑΝ όχι ΤΟΓΚΑ  , απαίτηση = 7.384€ {υποχρεωτικά = 5218 &amp; ηθικώς πρέπει = 2.166€}</t>
  </si>
  <si>
    <t>χρησικτησία οικόπεδο 2.972,97μ2 = 1987 παππού ΚΛΗΡΟΝΟΜΙΑ άτυπος</t>
  </si>
  <si>
    <t>ΑΝ όχι σε καθεστώς ΤΟΓΚΑΣ  , απαίτηση = 11.197€ {υποχρεωτικά = 4.224 &amp; ηθικώς πρέπει = 1.804€}</t>
  </si>
  <si>
    <t>χρησικτησία οικόπεδο 2.972,97μ2 = 2013 συζύγου ΚΛΗΡΟΝΟΜΙΑ άτυπος</t>
  </si>
  <si>
    <t>219γ5</t>
  </si>
  <si>
    <t>2/5/20014</t>
  </si>
  <si>
    <t>ΑΝ όχι ΤΟΓΚΑ  , απαίτηση = 7.275€ {υποχρεωτικά = 4.783€ &amp; ηθικώς πρέπει = 2.492€}</t>
  </si>
  <si>
    <t>ΑΝ όχι ΤΟΓΚΑ  , απαίτηση = 4.306€ {υποχρεωτικά = 2.905€ &amp; ηθικώς πρέπει = 1.401€}</t>
  </si>
  <si>
    <t>ΑΝ όχι σε καθεστώς ΤΟΓΚΑΣ  , απαίτηση = 2.784€ {υποχρεωτικά = 1.796€ &amp; ηθικώς πρέπει = 988€}</t>
  </si>
  <si>
    <t>ΑΝ όχι ΤΟΓΚΑ  , απαίτηση = 3.132€ {υποχρεωτικά = 2.103€ &amp; ηθικώς πρέπει = 1.029€}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</si>
  <si>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</si>
  <si>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</si>
  <si>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</si>
  <si>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</si>
  <si>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</si>
  <si>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</si>
  <si>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</si>
  <si>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</si>
  <si>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</si>
  <si>
    <t>10ο</t>
  </si>
  <si>
    <t>11ο</t>
  </si>
  <si>
    <t>αγοραπωλησία {αγροτεμάχιο ;;;??? Ποταμιά '';;;???'' 41,40μ2} τίμημα = Δ.Ο.Υ. =</t>
  </si>
  <si>
    <t>αγοραπωλησία ΑΓΡΟΤΕΜΑΧΊΟΥ Ποταμια '';;;???'' 21μ2 τίμημα = Δ.Ο.Υ. =</t>
  </si>
  <si>
    <t>χρησικτησία αγροτεμάχιο ;;;??? -998μ2 = 1987 παππού ΚΛΗΡΟΝΟΜΙΑ άτυπος</t>
  </si>
  <si>
    <t>χρησικτησία αγροτεμάχιο ;;;??? -241μ2 = 1987 παππού ΚΛΗΡΟΝΟΜΙΑ άτυπος</t>
  </si>
  <si>
    <t>χρησικτησία αγροτεμάχιο ;;;??? -998μ2 = 2013 συζύγου ΚΛΗΡΟΝΟΜΙΑ άτυπος</t>
  </si>
  <si>
    <t>χρησικτησία αγροτεμάχιο ;;;??? -241μ2 = 2013 συζύγου ΚΛΗΡΟΝΟΜΙΑ άτυπος</t>
  </si>
  <si>
    <t>219-105 = θυγατέρα 2η</t>
  </si>
  <si>
    <t>219-105 = θυγατέρα 1η</t>
  </si>
  <si>
    <t>219-105 = θυγατέρες</t>
  </si>
  <si>
    <t>γονική αγροτεμάχιο ;;;??? Ποταμιά '';;;???'' 1.401,50μ2</t>
  </si>
  <si>
    <t>γονική {αγροτεμάχιο ;;;??? Ποταμιά '';;;???'' 1.495,60μ2</t>
  </si>
  <si>
    <t>γονική παροχή οκοπέδου {Ποταμιά Ο.Τ.-;;;??? 675,90μ2</t>
  </si>
  <si>
    <t>καθεστώς πληρωμής κ-15-17 από ΑΓΑΠΕ</t>
  </si>
  <si>
    <t>ζημία</t>
  </si>
  <si>
    <t>καθεστώς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</si>
</sst>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5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164" fontId="0" fillId="0" borderId="0" xfId="1" applyNumberFormat="1" applyFont="1"/>
    <xf numFmtId="43" fontId="3" fillId="0" borderId="1" xfId="1" applyFont="1" applyFill="1" applyBorder="1" applyAlignment="1">
      <alignment horizontal="right" vertical="center"/>
    </xf>
    <xf numFmtId="164" fontId="2" fillId="0" borderId="0" xfId="1" applyNumberFormat="1" applyFont="1"/>
    <xf numFmtId="43" fontId="4" fillId="0" borderId="4" xfId="1" applyFont="1" applyFill="1" applyBorder="1" applyAlignment="1">
      <alignment horizontal="center"/>
    </xf>
    <xf numFmtId="43" fontId="4" fillId="0" borderId="4" xfId="1" applyFont="1" applyFill="1" applyBorder="1"/>
    <xf numFmtId="164" fontId="4" fillId="0" borderId="4" xfId="1" applyNumberFormat="1" applyFont="1" applyFill="1" applyBorder="1"/>
    <xf numFmtId="0" fontId="10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43" fontId="4" fillId="0" borderId="11" xfId="1" applyFont="1" applyFill="1" applyBorder="1" applyAlignment="1">
      <alignment horizontal="center"/>
    </xf>
    <xf numFmtId="43" fontId="4" fillId="0" borderId="11" xfId="1" applyFont="1" applyFill="1" applyBorder="1"/>
    <xf numFmtId="164" fontId="4" fillId="0" borderId="11" xfId="1" applyNumberFormat="1" applyFont="1" applyFill="1" applyBorder="1"/>
    <xf numFmtId="43" fontId="4" fillId="0" borderId="14" xfId="1" applyFont="1" applyFill="1" applyBorder="1" applyAlignment="1">
      <alignment horizontal="center"/>
    </xf>
    <xf numFmtId="43" fontId="4" fillId="0" borderId="14" xfId="1" applyFont="1" applyFill="1" applyBorder="1"/>
    <xf numFmtId="43" fontId="4" fillId="0" borderId="6" xfId="1" applyFont="1" applyFill="1" applyBorder="1"/>
    <xf numFmtId="0" fontId="14" fillId="0" borderId="0" xfId="0" applyFont="1" applyFill="1" applyBorder="1" applyAlignment="1">
      <alignment horizontal="left" wrapText="1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14" fillId="0" borderId="0" xfId="0" applyFont="1" applyFill="1" applyBorder="1" applyAlignment="1">
      <alignment horizontal="left"/>
    </xf>
    <xf numFmtId="164" fontId="4" fillId="0" borderId="11" xfId="1" applyNumberFormat="1" applyFont="1" applyFill="1" applyBorder="1" applyAlignment="1">
      <alignment horizontal="center"/>
    </xf>
    <xf numFmtId="43" fontId="4" fillId="9" borderId="11" xfId="1" applyFont="1" applyFill="1" applyBorder="1" applyAlignment="1">
      <alignment horizontal="center"/>
    </xf>
    <xf numFmtId="164" fontId="4" fillId="9" borderId="11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3" fillId="0" borderId="7" xfId="1" applyNumberFormat="1" applyFont="1" applyFill="1" applyBorder="1"/>
    <xf numFmtId="164" fontId="4" fillId="0" borderId="14" xfId="1" applyNumberFormat="1" applyFont="1" applyFill="1" applyBorder="1" applyAlignment="1">
      <alignment horizontal="center"/>
    </xf>
    <xf numFmtId="43" fontId="4" fillId="9" borderId="14" xfId="1" applyFont="1" applyFill="1" applyBorder="1" applyAlignment="1">
      <alignment horizontal="center"/>
    </xf>
    <xf numFmtId="164" fontId="4" fillId="9" borderId="14" xfId="1" applyNumberFormat="1" applyFont="1" applyFill="1" applyBorder="1" applyAlignment="1">
      <alignment horizontal="center"/>
    </xf>
    <xf numFmtId="164" fontId="3" fillId="0" borderId="18" xfId="1" applyNumberFormat="1" applyFont="1" applyFill="1" applyBorder="1"/>
    <xf numFmtId="164" fontId="4" fillId="0" borderId="4" xfId="1" applyNumberFormat="1" applyFont="1" applyFill="1" applyBorder="1" applyAlignment="1">
      <alignment horizontal="center"/>
    </xf>
    <xf numFmtId="43" fontId="4" fillId="9" borderId="4" xfId="1" applyFont="1" applyFill="1" applyBorder="1" applyAlignment="1">
      <alignment horizontal="center"/>
    </xf>
    <xf numFmtId="164" fontId="4" fillId="9" borderId="4" xfId="1" applyNumberFormat="1" applyFont="1" applyFill="1" applyBorder="1" applyAlignment="1">
      <alignment horizontal="center"/>
    </xf>
    <xf numFmtId="164" fontId="3" fillId="0" borderId="19" xfId="1" applyNumberFormat="1" applyFont="1" applyFill="1" applyBorder="1"/>
    <xf numFmtId="0" fontId="3" fillId="0" borderId="11" xfId="0" applyFont="1" applyFill="1" applyBorder="1" applyAlignment="1">
      <alignment horizontal="left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164" fontId="4" fillId="0" borderId="7" xfId="1" applyNumberFormat="1" applyFont="1" applyFill="1" applyBorder="1"/>
    <xf numFmtId="164" fontId="4" fillId="0" borderId="20" xfId="1" applyNumberFormat="1" applyFont="1" applyFill="1" applyBorder="1"/>
    <xf numFmtId="164" fontId="4" fillId="0" borderId="19" xfId="1" applyNumberFormat="1" applyFont="1" applyFill="1" applyBorder="1"/>
    <xf numFmtId="43" fontId="4" fillId="0" borderId="0" xfId="1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center" wrapText="1"/>
    </xf>
    <xf numFmtId="43" fontId="14" fillId="0" borderId="0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4" fontId="7" fillId="6" borderId="4" xfId="1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164" fontId="8" fillId="6" borderId="4" xfId="1" applyNumberFormat="1" applyFont="1" applyFill="1" applyBorder="1" applyAlignment="1">
      <alignment horizontal="center" wrapText="1"/>
    </xf>
    <xf numFmtId="164" fontId="8" fillId="4" borderId="4" xfId="1" applyNumberFormat="1" applyFont="1" applyFill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18" xfId="0" applyFont="1" applyBorder="1" applyAlignment="1"/>
    <xf numFmtId="164" fontId="14" fillId="0" borderId="0" xfId="2" applyNumberFormat="1" applyFont="1"/>
    <xf numFmtId="14" fontId="14" fillId="0" borderId="0" xfId="2" applyNumberFormat="1" applyFont="1"/>
    <xf numFmtId="0" fontId="1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2" applyNumberFormat="1" applyFont="1"/>
    <xf numFmtId="14" fontId="0" fillId="0" borderId="0" xfId="2" applyNumberFormat="1" applyFont="1"/>
    <xf numFmtId="14" fontId="16" fillId="0" borderId="0" xfId="2" applyNumberFormat="1" applyFont="1"/>
    <xf numFmtId="0" fontId="7" fillId="4" borderId="4" xfId="0" applyFont="1" applyFill="1" applyBorder="1" applyAlignment="1">
      <alignment horizontal="center" wrapText="1"/>
    </xf>
    <xf numFmtId="43" fontId="3" fillId="0" borderId="11" xfId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43" fontId="4" fillId="0" borderId="1" xfId="1" applyFont="1" applyFill="1" applyBorder="1"/>
    <xf numFmtId="14" fontId="3" fillId="0" borderId="28" xfId="4" applyNumberFormat="1" applyFont="1" applyFill="1" applyBorder="1" applyAlignment="1">
      <alignment horizontal="center" vertical="center"/>
    </xf>
    <xf numFmtId="0" fontId="3" fillId="0" borderId="28" xfId="0" applyFont="1" applyFill="1" applyBorder="1"/>
    <xf numFmtId="43" fontId="4" fillId="0" borderId="30" xfId="1" applyFont="1" applyFill="1" applyBorder="1" applyAlignment="1">
      <alignment horizontal="center"/>
    </xf>
    <xf numFmtId="43" fontId="4" fillId="0" borderId="28" xfId="1" applyFont="1" applyFill="1" applyBorder="1"/>
    <xf numFmtId="43" fontId="3" fillId="0" borderId="28" xfId="1" applyFont="1" applyFill="1" applyBorder="1"/>
    <xf numFmtId="164" fontId="3" fillId="0" borderId="20" xfId="1" applyNumberFormat="1" applyFont="1" applyFill="1" applyBorder="1"/>
    <xf numFmtId="43" fontId="4" fillId="0" borderId="31" xfId="1" applyFont="1" applyFill="1" applyBorder="1" applyAlignment="1">
      <alignment horizontal="center"/>
    </xf>
    <xf numFmtId="164" fontId="3" fillId="0" borderId="23" xfId="1" applyNumberFormat="1" applyFont="1" applyFill="1" applyBorder="1"/>
    <xf numFmtId="164" fontId="4" fillId="0" borderId="8" xfId="1" applyNumberFormat="1" applyFont="1" applyFill="1" applyBorder="1"/>
    <xf numFmtId="164" fontId="13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20" fillId="0" borderId="0" xfId="0" applyNumberFormat="1" applyFont="1"/>
    <xf numFmtId="0" fontId="17" fillId="0" borderId="0" xfId="0" applyFont="1" applyAlignment="1">
      <alignment horizontal="center"/>
    </xf>
    <xf numFmtId="0" fontId="21" fillId="0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64" fontId="4" fillId="0" borderId="33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/>
    <xf numFmtId="43" fontId="4" fillId="0" borderId="17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43" fontId="4" fillId="0" borderId="17" xfId="1" applyFont="1" applyFill="1" applyBorder="1"/>
    <xf numFmtId="43" fontId="4" fillId="0" borderId="9" xfId="1" applyFont="1" applyFill="1" applyBorder="1"/>
    <xf numFmtId="0" fontId="0" fillId="0" borderId="0" xfId="0" applyAlignment="1">
      <alignment horizontal="left"/>
    </xf>
    <xf numFmtId="0" fontId="4" fillId="0" borderId="0" xfId="0" applyFont="1"/>
    <xf numFmtId="164" fontId="0" fillId="0" borderId="0" xfId="1" applyNumberFormat="1" applyFont="1" applyAlignment="1">
      <alignment horizontal="left"/>
    </xf>
    <xf numFmtId="43" fontId="14" fillId="0" borderId="0" xfId="0" applyNumberFormat="1" applyFont="1"/>
    <xf numFmtId="43" fontId="14" fillId="0" borderId="0" xfId="1" applyFont="1"/>
    <xf numFmtId="14" fontId="22" fillId="0" borderId="0" xfId="0" applyNumberFormat="1" applyFont="1"/>
    <xf numFmtId="0" fontId="4" fillId="2" borderId="6" xfId="0" applyFont="1" applyFill="1" applyBorder="1" applyAlignment="1">
      <alignment horizontal="center" wrapText="1"/>
    </xf>
    <xf numFmtId="164" fontId="4" fillId="0" borderId="1" xfId="1" applyNumberFormat="1" applyFont="1" applyFill="1" applyBorder="1"/>
    <xf numFmtId="164" fontId="4" fillId="0" borderId="28" xfId="4" applyNumberFormat="1" applyFont="1" applyFill="1" applyBorder="1" applyAlignment="1">
      <alignment horizontal="left" vertical="center"/>
    </xf>
    <xf numFmtId="43" fontId="3" fillId="0" borderId="28" xfId="1" applyFont="1" applyFill="1" applyBorder="1" applyAlignment="1">
      <alignment horizontal="right" vertical="center"/>
    </xf>
    <xf numFmtId="14" fontId="3" fillId="0" borderId="4" xfId="4" applyNumberFormat="1" applyFont="1" applyFill="1" applyBorder="1" applyAlignment="1">
      <alignment horizontal="center" vertical="center"/>
    </xf>
    <xf numFmtId="164" fontId="4" fillId="0" borderId="4" xfId="4" applyNumberFormat="1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wrapText="1"/>
    </xf>
    <xf numFmtId="14" fontId="21" fillId="0" borderId="4" xfId="0" applyNumberFormat="1" applyFont="1" applyFill="1" applyBorder="1" applyAlignment="1">
      <alignment horizontal="center" wrapText="1"/>
    </xf>
    <xf numFmtId="43" fontId="3" fillId="4" borderId="4" xfId="1" applyFont="1" applyFill="1" applyBorder="1" applyAlignment="1">
      <alignment horizontal="right" vertical="center"/>
    </xf>
    <xf numFmtId="164" fontId="3" fillId="0" borderId="4" xfId="0" applyNumberFormat="1" applyFont="1" applyFill="1" applyBorder="1"/>
    <xf numFmtId="164" fontId="18" fillId="7" borderId="28" xfId="1" applyNumberFormat="1" applyFont="1" applyFill="1" applyBorder="1" applyAlignment="1">
      <alignment horizontal="center" vertical="center"/>
    </xf>
    <xf numFmtId="14" fontId="3" fillId="0" borderId="28" xfId="1" applyNumberFormat="1" applyFont="1" applyFill="1" applyBorder="1" applyAlignment="1">
      <alignment horizontal="center" vertical="center"/>
    </xf>
    <xf numFmtId="164" fontId="18" fillId="7" borderId="22" xfId="1" applyNumberFormat="1" applyFont="1" applyFill="1" applyBorder="1" applyAlignment="1">
      <alignment horizontal="center" vertical="center"/>
    </xf>
    <xf numFmtId="1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43" fontId="3" fillId="4" borderId="4" xfId="1" applyFont="1" applyFill="1" applyBorder="1"/>
    <xf numFmtId="164" fontId="4" fillId="0" borderId="23" xfId="1" applyNumberFormat="1" applyFont="1" applyFill="1" applyBorder="1" applyAlignment="1">
      <alignment horizontal="center"/>
    </xf>
    <xf numFmtId="164" fontId="18" fillId="8" borderId="34" xfId="1" applyNumberFormat="1" applyFont="1" applyFill="1" applyBorder="1" applyAlignment="1">
      <alignment horizontal="center" vertical="center"/>
    </xf>
    <xf numFmtId="43" fontId="4" fillId="0" borderId="28" xfId="1" applyFont="1" applyFill="1" applyBorder="1" applyAlignment="1">
      <alignment horizontal="center"/>
    </xf>
    <xf numFmtId="43" fontId="4" fillId="9" borderId="28" xfId="1" applyFont="1" applyFill="1" applyBorder="1" applyAlignment="1">
      <alignment horizontal="center"/>
    </xf>
    <xf numFmtId="164" fontId="4" fillId="9" borderId="28" xfId="1" applyNumberFormat="1" applyFont="1" applyFill="1" applyBorder="1" applyAlignment="1">
      <alignment horizontal="center"/>
    </xf>
    <xf numFmtId="164" fontId="4" fillId="0" borderId="28" xfId="1" applyNumberFormat="1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/>
    </xf>
    <xf numFmtId="14" fontId="3" fillId="0" borderId="14" xfId="1" applyNumberFormat="1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wrapText="1"/>
    </xf>
    <xf numFmtId="0" fontId="3" fillId="0" borderId="14" xfId="0" applyFont="1" applyFill="1" applyBorder="1"/>
    <xf numFmtId="43" fontId="3" fillId="4" borderId="28" xfId="1" applyFont="1" applyFill="1" applyBorder="1"/>
    <xf numFmtId="0" fontId="4" fillId="2" borderId="37" xfId="0" applyFont="1" applyFill="1" applyBorder="1" applyAlignment="1">
      <alignment horizontal="center" wrapText="1"/>
    </xf>
    <xf numFmtId="164" fontId="3" fillId="0" borderId="14" xfId="1" applyNumberFormat="1" applyFont="1" applyFill="1" applyBorder="1"/>
    <xf numFmtId="0" fontId="21" fillId="0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43" fontId="3" fillId="0" borderId="14" xfId="1" applyFont="1" applyFill="1" applyBorder="1"/>
    <xf numFmtId="164" fontId="4" fillId="0" borderId="14" xfId="1" applyNumberFormat="1" applyFont="1" applyFill="1" applyBorder="1"/>
    <xf numFmtId="164" fontId="4" fillId="0" borderId="18" xfId="1" applyNumberFormat="1" applyFont="1" applyFill="1" applyBorder="1"/>
    <xf numFmtId="43" fontId="4" fillId="0" borderId="16" xfId="1" applyFont="1" applyFill="1" applyBorder="1"/>
    <xf numFmtId="164" fontId="18" fillId="8" borderId="31" xfId="1" applyNumberFormat="1" applyFont="1" applyFill="1" applyBorder="1" applyAlignment="1">
      <alignment horizontal="center" vertical="center"/>
    </xf>
    <xf numFmtId="14" fontId="3" fillId="0" borderId="4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wrapText="1"/>
    </xf>
    <xf numFmtId="0" fontId="3" fillId="0" borderId="4" xfId="0" applyFont="1" applyFill="1" applyBorder="1"/>
    <xf numFmtId="164" fontId="4" fillId="0" borderId="6" xfId="1" applyNumberFormat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18" fillId="7" borderId="34" xfId="1" applyNumberFormat="1" applyFont="1" applyFill="1" applyBorder="1" applyAlignment="1">
      <alignment horizontal="center" vertical="center"/>
    </xf>
    <xf numFmtId="164" fontId="18" fillId="7" borderId="35" xfId="1" applyNumberFormat="1" applyFont="1" applyFill="1" applyBorder="1" applyAlignment="1">
      <alignment horizontal="center" vertical="center"/>
    </xf>
    <xf numFmtId="43" fontId="3" fillId="4" borderId="14" xfId="1" applyFont="1" applyFill="1" applyBorder="1"/>
    <xf numFmtId="164" fontId="18" fillId="7" borderId="31" xfId="1" applyNumberFormat="1" applyFont="1" applyFill="1" applyBorder="1" applyAlignment="1">
      <alignment horizontal="center" vertical="center"/>
    </xf>
    <xf numFmtId="164" fontId="18" fillId="8" borderId="25" xfId="1" applyNumberFormat="1" applyFont="1" applyFill="1" applyBorder="1" applyAlignment="1">
      <alignment horizontal="center" vertical="center"/>
    </xf>
    <xf numFmtId="0" fontId="3" fillId="0" borderId="11" xfId="0" applyFont="1" applyFill="1" applyBorder="1"/>
    <xf numFmtId="43" fontId="3" fillId="0" borderId="13" xfId="1" applyFont="1" applyFill="1" applyBorder="1"/>
    <xf numFmtId="43" fontId="3" fillId="0" borderId="20" xfId="1" applyFont="1" applyFill="1" applyBorder="1" applyAlignment="1">
      <alignment horizontal="right" vertical="center"/>
    </xf>
    <xf numFmtId="14" fontId="21" fillId="0" borderId="19" xfId="0" applyNumberFormat="1" applyFont="1" applyFill="1" applyBorder="1" applyAlignment="1">
      <alignment horizontal="center" wrapText="1"/>
    </xf>
    <xf numFmtId="43" fontId="3" fillId="0" borderId="11" xfId="4" applyFont="1" applyFill="1" applyBorder="1"/>
    <xf numFmtId="43" fontId="3" fillId="4" borderId="14" xfId="4" applyFont="1" applyFill="1" applyBorder="1"/>
    <xf numFmtId="0" fontId="21" fillId="3" borderId="11" xfId="0" applyFont="1" applyFill="1" applyBorder="1" applyAlignment="1">
      <alignment horizontal="center" wrapText="1"/>
    </xf>
    <xf numFmtId="43" fontId="3" fillId="0" borderId="4" xfId="1" applyFont="1" applyFill="1" applyBorder="1"/>
    <xf numFmtId="0" fontId="21" fillId="3" borderId="6" xfId="0" applyFont="1" applyFill="1" applyBorder="1" applyAlignment="1">
      <alignment horizontal="center" wrapText="1"/>
    </xf>
    <xf numFmtId="164" fontId="18" fillId="7" borderId="30" xfId="4" applyNumberFormat="1" applyFont="1" applyFill="1" applyBorder="1" applyAlignment="1">
      <alignment horizontal="center" vertical="center"/>
    </xf>
    <xf numFmtId="164" fontId="18" fillId="7" borderId="10" xfId="4" applyNumberFormat="1" applyFont="1" applyFill="1" applyBorder="1" applyAlignment="1">
      <alignment horizontal="center" vertical="center"/>
    </xf>
    <xf numFmtId="164" fontId="18" fillId="8" borderId="30" xfId="4" applyNumberFormat="1" applyFont="1" applyFill="1" applyBorder="1" applyAlignment="1">
      <alignment horizontal="center" vertical="center"/>
    </xf>
    <xf numFmtId="164" fontId="18" fillId="8" borderId="16" xfId="4" applyNumberFormat="1" applyFont="1" applyFill="1" applyBorder="1" applyAlignment="1">
      <alignment horizontal="center" vertical="center"/>
    </xf>
    <xf numFmtId="164" fontId="18" fillId="8" borderId="10" xfId="4" applyNumberFormat="1" applyFont="1" applyFill="1" applyBorder="1" applyAlignment="1">
      <alignment horizontal="center" vertical="center"/>
    </xf>
    <xf numFmtId="43" fontId="3" fillId="4" borderId="4" xfId="4" applyFont="1" applyFill="1" applyBorder="1"/>
    <xf numFmtId="164" fontId="4" fillId="10" borderId="28" xfId="4" applyNumberFormat="1" applyFont="1" applyFill="1" applyBorder="1" applyAlignment="1">
      <alignment horizontal="left" vertical="center"/>
    </xf>
    <xf numFmtId="43" fontId="3" fillId="0" borderId="28" xfId="4" applyFont="1" applyFill="1" applyBorder="1"/>
    <xf numFmtId="164" fontId="18" fillId="7" borderId="16" xfId="4" applyNumberFormat="1" applyFont="1" applyFill="1" applyBorder="1" applyAlignment="1">
      <alignment horizontal="center" vertical="center"/>
    </xf>
    <xf numFmtId="14" fontId="3" fillId="0" borderId="14" xfId="4" applyNumberFormat="1" applyFont="1" applyFill="1" applyBorder="1" applyAlignment="1">
      <alignment horizontal="center" vertical="center"/>
    </xf>
    <xf numFmtId="164" fontId="4" fillId="0" borderId="14" xfId="4" applyNumberFormat="1" applyFont="1" applyFill="1" applyBorder="1" applyAlignment="1">
      <alignment horizontal="left" vertical="center"/>
    </xf>
    <xf numFmtId="14" fontId="4" fillId="10" borderId="14" xfId="0" applyNumberFormat="1" applyFont="1" applyFill="1" applyBorder="1" applyAlignment="1">
      <alignment horizontal="center" wrapText="1"/>
    </xf>
    <xf numFmtId="14" fontId="21" fillId="0" borderId="14" xfId="0" applyNumberFormat="1" applyFont="1" applyFill="1" applyBorder="1" applyAlignment="1">
      <alignment horizontal="center" wrapText="1"/>
    </xf>
    <xf numFmtId="43" fontId="3" fillId="0" borderId="14" xfId="1" applyFont="1" applyFill="1" applyBorder="1" applyAlignment="1">
      <alignment horizontal="right" vertical="center"/>
    </xf>
    <xf numFmtId="14" fontId="4" fillId="10" borderId="4" xfId="0" applyNumberFormat="1" applyFont="1" applyFill="1" applyBorder="1" applyAlignment="1">
      <alignment horizontal="center" wrapText="1"/>
    </xf>
    <xf numFmtId="43" fontId="4" fillId="4" borderId="4" xfId="4" applyFont="1" applyFill="1" applyBorder="1" applyAlignment="1">
      <alignment horizontal="right" vertical="center"/>
    </xf>
    <xf numFmtId="43" fontId="4" fillId="0" borderId="10" xfId="1" applyFont="1" applyFill="1" applyBorder="1"/>
    <xf numFmtId="43" fontId="4" fillId="0" borderId="28" xfId="4" applyFont="1" applyFill="1" applyBorder="1" applyAlignment="1">
      <alignment horizontal="right" vertical="center"/>
    </xf>
    <xf numFmtId="43" fontId="4" fillId="0" borderId="30" xfId="1" applyFont="1" applyFill="1" applyBorder="1"/>
    <xf numFmtId="164" fontId="4" fillId="0" borderId="28" xfId="1" applyNumberFormat="1" applyFont="1" applyFill="1" applyBorder="1"/>
    <xf numFmtId="14" fontId="21" fillId="0" borderId="18" xfId="0" applyNumberFormat="1" applyFont="1" applyFill="1" applyBorder="1" applyAlignment="1">
      <alignment horizontal="center" wrapText="1"/>
    </xf>
    <xf numFmtId="0" fontId="0" fillId="0" borderId="0" xfId="0" applyFill="1"/>
    <xf numFmtId="14" fontId="23" fillId="0" borderId="0" xfId="0" applyNumberFormat="1" applyFont="1"/>
    <xf numFmtId="164" fontId="0" fillId="0" borderId="0" xfId="1" applyNumberFormat="1" applyFont="1" applyAlignment="1">
      <alignment horizontal="center"/>
    </xf>
    <xf numFmtId="164" fontId="20" fillId="0" borderId="0" xfId="1" applyNumberFormat="1" applyFont="1"/>
    <xf numFmtId="0" fontId="19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14" fontId="5" fillId="0" borderId="13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164" fontId="6" fillId="3" borderId="26" xfId="1" applyNumberFormat="1" applyFont="1" applyFill="1" applyBorder="1" applyAlignment="1">
      <alignment horizontal="right" textRotation="8"/>
    </xf>
    <xf numFmtId="164" fontId="6" fillId="3" borderId="32" xfId="1" applyNumberFormat="1" applyFont="1" applyFill="1" applyBorder="1" applyAlignment="1">
      <alignment horizontal="right" textRotation="8"/>
    </xf>
    <xf numFmtId="164" fontId="6" fillId="4" borderId="2" xfId="1" applyNumberFormat="1" applyFont="1" applyFill="1" applyBorder="1" applyAlignment="1">
      <alignment horizontal="center"/>
    </xf>
    <xf numFmtId="164" fontId="6" fillId="4" borderId="12" xfId="1" applyNumberFormat="1" applyFont="1" applyFill="1" applyBorder="1" applyAlignment="1">
      <alignment horizontal="center"/>
    </xf>
    <xf numFmtId="164" fontId="6" fillId="4" borderId="5" xfId="1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14" fontId="5" fillId="0" borderId="2" xfId="1" applyNumberFormat="1" applyFont="1" applyFill="1" applyBorder="1" applyAlignment="1">
      <alignment horizontal="center"/>
    </xf>
    <xf numFmtId="14" fontId="5" fillId="0" borderId="12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164" fontId="6" fillId="3" borderId="2" xfId="1" applyNumberFormat="1" applyFont="1" applyFill="1" applyBorder="1" applyAlignment="1">
      <alignment horizontal="center" textRotation="63"/>
    </xf>
    <xf numFmtId="164" fontId="6" fillId="3" borderId="12" xfId="1" applyNumberFormat="1" applyFont="1" applyFill="1" applyBorder="1" applyAlignment="1">
      <alignment horizontal="center" textRotation="63"/>
    </xf>
    <xf numFmtId="164" fontId="6" fillId="3" borderId="5" xfId="1" applyNumberFormat="1" applyFont="1" applyFill="1" applyBorder="1" applyAlignment="1">
      <alignment horizontal="center" textRotation="63"/>
    </xf>
    <xf numFmtId="164" fontId="15" fillId="2" borderId="2" xfId="1" applyNumberFormat="1" applyFont="1" applyFill="1" applyBorder="1" applyAlignment="1">
      <alignment horizontal="center" vertical="center"/>
    </xf>
    <xf numFmtId="164" fontId="15" fillId="2" borderId="12" xfId="1" applyNumberFormat="1" applyFont="1" applyFill="1" applyBorder="1" applyAlignment="1">
      <alignment horizontal="center" vertical="center"/>
    </xf>
    <xf numFmtId="164" fontId="15" fillId="2" borderId="5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6" fillId="3" borderId="21" xfId="1" applyFont="1" applyFill="1" applyBorder="1" applyAlignment="1">
      <alignment horizontal="center"/>
    </xf>
    <xf numFmtId="43" fontId="6" fillId="3" borderId="26" xfId="1" applyFont="1" applyFill="1" applyBorder="1" applyAlignment="1">
      <alignment horizontal="center"/>
    </xf>
    <xf numFmtId="43" fontId="6" fillId="3" borderId="27" xfId="1" applyFont="1" applyFill="1" applyBorder="1" applyAlignment="1">
      <alignment horizontal="center"/>
    </xf>
    <xf numFmtId="43" fontId="6" fillId="3" borderId="29" xfId="1" applyFont="1" applyFill="1" applyBorder="1" applyAlignment="1">
      <alignment horizontal="center"/>
    </xf>
    <xf numFmtId="43" fontId="6" fillId="3" borderId="24" xfId="1" applyFont="1" applyFill="1" applyBorder="1" applyAlignment="1">
      <alignment horizontal="center"/>
    </xf>
    <xf numFmtId="43" fontId="6" fillId="3" borderId="32" xfId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right" textRotation="11"/>
    </xf>
    <xf numFmtId="164" fontId="6" fillId="3" borderId="5" xfId="1" applyNumberFormat="1" applyFont="1" applyFill="1" applyBorder="1" applyAlignment="1">
      <alignment horizontal="right" textRotation="11"/>
    </xf>
    <xf numFmtId="164" fontId="14" fillId="0" borderId="7" xfId="1" applyNumberFormat="1" applyFont="1" applyFill="1" applyBorder="1" applyAlignment="1">
      <alignment horizontal="center"/>
    </xf>
    <xf numFmtId="164" fontId="14" fillId="0" borderId="15" xfId="1" applyNumberFormat="1" applyFont="1" applyFill="1" applyBorder="1" applyAlignment="1">
      <alignment horizontal="center"/>
    </xf>
    <xf numFmtId="164" fontId="14" fillId="0" borderId="8" xfId="1" applyNumberFormat="1" applyFont="1" applyFill="1" applyBorder="1" applyAlignment="1">
      <alignment horizontal="center"/>
    </xf>
    <xf numFmtId="164" fontId="6" fillId="3" borderId="2" xfId="1" applyNumberFormat="1" applyFont="1" applyFill="1" applyBorder="1" applyAlignment="1">
      <alignment horizontal="center" textRotation="71"/>
    </xf>
    <xf numFmtId="164" fontId="6" fillId="3" borderId="12" xfId="1" applyNumberFormat="1" applyFont="1" applyFill="1" applyBorder="1" applyAlignment="1">
      <alignment horizontal="center" textRotation="71"/>
    </xf>
    <xf numFmtId="164" fontId="6" fillId="3" borderId="5" xfId="1" applyNumberFormat="1" applyFont="1" applyFill="1" applyBorder="1" applyAlignment="1">
      <alignment horizontal="center" textRotation="71"/>
    </xf>
    <xf numFmtId="164" fontId="6" fillId="3" borderId="2" xfId="1" applyNumberFormat="1" applyFont="1" applyFill="1" applyBorder="1" applyAlignment="1">
      <alignment horizontal="right" textRotation="8"/>
    </xf>
    <xf numFmtId="164" fontId="6" fillId="3" borderId="5" xfId="1" applyNumberFormat="1" applyFont="1" applyFill="1" applyBorder="1" applyAlignment="1">
      <alignment horizontal="right" textRotation="8"/>
    </xf>
    <xf numFmtId="164" fontId="14" fillId="0" borderId="36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textRotation="64" wrapText="1"/>
    </xf>
    <xf numFmtId="0" fontId="4" fillId="0" borderId="12" xfId="0" applyFont="1" applyFill="1" applyBorder="1" applyAlignment="1">
      <alignment horizontal="center" textRotation="64" wrapText="1"/>
    </xf>
    <xf numFmtId="0" fontId="4" fillId="0" borderId="5" xfId="0" applyFont="1" applyFill="1" applyBorder="1" applyAlignment="1">
      <alignment horizontal="center" textRotation="64" wrapText="1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29"/>
  <sheetViews>
    <sheetView tabSelected="1" workbookViewId="0">
      <selection activeCell="E25" sqref="E25"/>
    </sheetView>
  </sheetViews>
  <sheetFormatPr defaultRowHeight="15"/>
  <cols>
    <col min="1" max="1" width="3.5546875" customWidth="1"/>
    <col min="3" max="3" width="11.44140625" bestFit="1" customWidth="1"/>
    <col min="4" max="4" width="9.88671875" style="19" bestFit="1" customWidth="1"/>
    <col min="5" max="5" width="11.44140625" bestFit="1" customWidth="1"/>
    <col min="6" max="6" width="9.88671875" bestFit="1" customWidth="1"/>
    <col min="7" max="7" width="6.109375" customWidth="1"/>
    <col min="8" max="8" width="9.77734375" customWidth="1"/>
    <col min="9" max="9" width="11" customWidth="1"/>
    <col min="10" max="10" width="10" bestFit="1" customWidth="1"/>
    <col min="11" max="11" width="6.21875" customWidth="1"/>
    <col min="12" max="12" width="9.88671875" bestFit="1" customWidth="1"/>
    <col min="13" max="13" width="7.33203125" customWidth="1"/>
  </cols>
  <sheetData>
    <row r="2" spans="2:16" ht="16.5" thickBot="1">
      <c r="H2" s="198" t="s">
        <v>47</v>
      </c>
      <c r="I2" s="198"/>
      <c r="J2" s="198"/>
      <c r="N2" s="199" t="s">
        <v>110</v>
      </c>
      <c r="O2" s="199"/>
      <c r="P2" s="199"/>
    </row>
    <row r="3" spans="2:16" ht="15.75">
      <c r="C3" s="18" t="s">
        <v>12</v>
      </c>
      <c r="D3" s="21"/>
      <c r="E3" s="18" t="s">
        <v>13</v>
      </c>
      <c r="F3" s="18" t="s">
        <v>14</v>
      </c>
      <c r="G3" s="18"/>
      <c r="H3" s="18"/>
      <c r="I3" s="112" t="s">
        <v>48</v>
      </c>
      <c r="J3" s="112" t="s">
        <v>8</v>
      </c>
      <c r="L3" s="77" t="s">
        <v>35</v>
      </c>
      <c r="N3" t="s">
        <v>13</v>
      </c>
      <c r="O3" t="s">
        <v>111</v>
      </c>
      <c r="P3" t="s">
        <v>112</v>
      </c>
    </row>
    <row r="4" spans="2:16" ht="15" customHeight="1">
      <c r="B4" s="194" t="s">
        <v>81</v>
      </c>
      <c r="C4" s="196" t="s">
        <v>87</v>
      </c>
      <c r="D4" s="96">
        <v>36148</v>
      </c>
      <c r="E4" s="94">
        <v>16405</v>
      </c>
      <c r="F4" s="95">
        <v>46002</v>
      </c>
      <c r="G4" s="111"/>
      <c r="H4" s="113">
        <v>6269</v>
      </c>
      <c r="I4" s="113">
        <v>2051</v>
      </c>
      <c r="J4" s="113">
        <v>4178</v>
      </c>
      <c r="L4" s="195">
        <v>36318</v>
      </c>
    </row>
    <row r="5" spans="2:16" ht="15.75">
      <c r="B5" s="194" t="s">
        <v>81</v>
      </c>
      <c r="C5" s="196" t="s">
        <v>88</v>
      </c>
      <c r="D5" s="96">
        <v>36634</v>
      </c>
      <c r="E5" s="94">
        <v>13071</v>
      </c>
      <c r="F5" s="95">
        <v>46002</v>
      </c>
      <c r="G5" s="111"/>
      <c r="H5" s="113">
        <v>4907</v>
      </c>
      <c r="I5" s="113">
        <v>3236</v>
      </c>
      <c r="J5" s="113">
        <v>1671</v>
      </c>
      <c r="L5" s="99" t="s">
        <v>46</v>
      </c>
      <c r="M5" s="7"/>
    </row>
    <row r="6" spans="2:16" ht="15" customHeight="1">
      <c r="B6" s="194" t="s">
        <v>34</v>
      </c>
      <c r="C6" s="196" t="s">
        <v>89</v>
      </c>
      <c r="D6" s="96">
        <v>37405</v>
      </c>
      <c r="E6" s="94">
        <f>10477+P6</f>
        <v>10674</v>
      </c>
      <c r="F6" s="95">
        <v>46003</v>
      </c>
      <c r="G6" s="111"/>
      <c r="H6" s="113">
        <v>3550</v>
      </c>
      <c r="I6" s="113">
        <v>2338</v>
      </c>
      <c r="J6" s="113">
        <v>1212</v>
      </c>
      <c r="L6" s="116">
        <v>44509</v>
      </c>
      <c r="M6" s="36"/>
      <c r="N6">
        <v>13.3</v>
      </c>
      <c r="O6">
        <v>132.62</v>
      </c>
      <c r="P6">
        <v>197</v>
      </c>
    </row>
    <row r="7" spans="2:16" ht="15.75">
      <c r="B7" s="194" t="s">
        <v>34</v>
      </c>
      <c r="C7" s="196" t="s">
        <v>90</v>
      </c>
      <c r="D7" s="96">
        <v>37405</v>
      </c>
      <c r="E7" s="94">
        <f>21216+P7</f>
        <v>21701</v>
      </c>
      <c r="F7" s="95">
        <v>46003</v>
      </c>
      <c r="G7" s="111"/>
      <c r="H7" s="113">
        <v>7275</v>
      </c>
      <c r="I7" s="113">
        <v>4783</v>
      </c>
      <c r="J7" s="113">
        <v>2492</v>
      </c>
      <c r="L7" s="99" t="s">
        <v>46</v>
      </c>
      <c r="M7" s="7"/>
      <c r="N7">
        <v>29.61</v>
      </c>
      <c r="O7">
        <v>485</v>
      </c>
      <c r="P7">
        <v>485</v>
      </c>
    </row>
    <row r="8" spans="2:16" ht="15.75">
      <c r="B8" s="194" t="s">
        <v>34</v>
      </c>
      <c r="C8" s="196" t="s">
        <v>91</v>
      </c>
      <c r="D8" s="96">
        <v>37405</v>
      </c>
      <c r="E8" s="94">
        <f>12593+P8</f>
        <v>12856</v>
      </c>
      <c r="F8" s="95">
        <v>46003</v>
      </c>
      <c r="G8" s="111"/>
      <c r="H8" s="113">
        <v>4306</v>
      </c>
      <c r="I8" s="113">
        <v>2905</v>
      </c>
      <c r="J8" s="113">
        <v>1401</v>
      </c>
      <c r="L8" s="116">
        <v>43769</v>
      </c>
      <c r="M8" s="36"/>
      <c r="N8">
        <v>18.079999999999998</v>
      </c>
      <c r="O8">
        <v>152.56</v>
      </c>
      <c r="P8">
        <v>263</v>
      </c>
    </row>
    <row r="9" spans="2:16" ht="15.75">
      <c r="B9" s="194" t="s">
        <v>34</v>
      </c>
      <c r="C9" s="196" t="s">
        <v>92</v>
      </c>
      <c r="D9" s="96">
        <v>37405</v>
      </c>
      <c r="E9" s="94">
        <f>9183+P9</f>
        <v>9371</v>
      </c>
      <c r="F9" s="95">
        <v>46003</v>
      </c>
      <c r="G9" s="111"/>
      <c r="H9" s="113">
        <v>3132</v>
      </c>
      <c r="I9" s="113">
        <v>2103</v>
      </c>
      <c r="J9" s="113">
        <v>1029</v>
      </c>
      <c r="L9" s="116">
        <v>40430</v>
      </c>
      <c r="M9" s="7"/>
      <c r="N9">
        <v>14.67</v>
      </c>
      <c r="O9">
        <v>53.87</v>
      </c>
      <c r="P9">
        <v>188</v>
      </c>
    </row>
    <row r="10" spans="2:16" ht="15" customHeight="1">
      <c r="B10" s="194" t="s">
        <v>81</v>
      </c>
      <c r="C10" s="196" t="s">
        <v>93</v>
      </c>
      <c r="D10" s="96">
        <v>37405</v>
      </c>
      <c r="E10" s="94">
        <v>6804</v>
      </c>
      <c r="F10" s="95">
        <v>46003</v>
      </c>
      <c r="G10" s="111"/>
      <c r="H10" s="113">
        <v>2784</v>
      </c>
      <c r="I10" s="113">
        <v>1796</v>
      </c>
      <c r="J10" s="113">
        <v>988</v>
      </c>
      <c r="L10" s="99" t="s">
        <v>46</v>
      </c>
      <c r="M10" s="36"/>
    </row>
    <row r="11" spans="2:16" ht="15.75">
      <c r="B11" s="194" t="s">
        <v>81</v>
      </c>
      <c r="C11" s="196" t="s">
        <v>94</v>
      </c>
      <c r="D11" s="96">
        <v>40120</v>
      </c>
      <c r="E11" s="94">
        <v>11969</v>
      </c>
      <c r="F11" s="95">
        <v>46003</v>
      </c>
      <c r="G11" s="111"/>
      <c r="H11" s="113">
        <v>4435</v>
      </c>
      <c r="I11" s="113">
        <v>2863</v>
      </c>
      <c r="J11" s="113">
        <v>1572</v>
      </c>
      <c r="L11" s="195">
        <v>40170</v>
      </c>
      <c r="M11" s="7"/>
    </row>
    <row r="12" spans="2:16" ht="15" customHeight="1">
      <c r="B12" s="194" t="s">
        <v>34</v>
      </c>
      <c r="C12" s="196" t="s">
        <v>95</v>
      </c>
      <c r="D12" s="96" t="s">
        <v>82</v>
      </c>
      <c r="E12" s="94">
        <v>14676</v>
      </c>
      <c r="F12" s="95">
        <v>46004</v>
      </c>
      <c r="G12" s="111"/>
      <c r="H12" s="113">
        <v>4416</v>
      </c>
      <c r="I12" s="113">
        <v>1458</v>
      </c>
      <c r="J12" s="113">
        <v>2958</v>
      </c>
      <c r="L12" s="116">
        <v>41765</v>
      </c>
      <c r="M12" s="7"/>
    </row>
    <row r="13" spans="2:16" ht="15" customHeight="1">
      <c r="B13" s="194" t="s">
        <v>81</v>
      </c>
      <c r="C13" s="196" t="s">
        <v>96</v>
      </c>
      <c r="D13" s="96">
        <v>44525</v>
      </c>
      <c r="E13" s="94">
        <v>20279</v>
      </c>
      <c r="F13" s="95">
        <v>46005</v>
      </c>
      <c r="G13" s="111"/>
      <c r="H13" s="113">
        <v>7384</v>
      </c>
      <c r="I13" s="113">
        <v>5218</v>
      </c>
      <c r="J13" s="113">
        <v>2166</v>
      </c>
      <c r="L13" s="195">
        <v>44545</v>
      </c>
      <c r="M13" s="7"/>
    </row>
    <row r="14" spans="2:16" ht="15.75">
      <c r="B14" s="194" t="s">
        <v>81</v>
      </c>
      <c r="C14" s="196" t="s">
        <v>97</v>
      </c>
      <c r="D14" s="96">
        <v>44525</v>
      </c>
      <c r="E14" s="94">
        <v>15621</v>
      </c>
      <c r="F14" s="95">
        <v>46005</v>
      </c>
      <c r="G14" s="111"/>
      <c r="H14" s="113">
        <v>11197</v>
      </c>
      <c r="I14" s="113">
        <v>4224</v>
      </c>
      <c r="J14" s="113">
        <v>1804</v>
      </c>
      <c r="L14" s="195">
        <v>44742</v>
      </c>
      <c r="M14" s="7"/>
    </row>
    <row r="15" spans="2:16" ht="15.75">
      <c r="B15" s="194"/>
      <c r="C15" s="19"/>
      <c r="D15" s="96"/>
      <c r="E15" s="94"/>
      <c r="G15" s="111"/>
      <c r="H15" s="113"/>
      <c r="I15" s="113"/>
      <c r="J15" s="113"/>
      <c r="M15" s="7"/>
    </row>
    <row r="16" spans="2:16" ht="20.25">
      <c r="E16" s="98">
        <f>SUM(E4:E15)</f>
        <v>153427</v>
      </c>
      <c r="H16" s="98">
        <f>SUM(H4:H15)</f>
        <v>59655</v>
      </c>
      <c r="I16" s="97">
        <f>SUM(I4:I15)</f>
        <v>32975</v>
      </c>
      <c r="J16" s="97">
        <f>SUM(J4:J15)</f>
        <v>21471</v>
      </c>
      <c r="N16">
        <f t="shared" ref="N16:P16" si="0">SUM(N2:N15)</f>
        <v>75.66</v>
      </c>
      <c r="O16">
        <f t="shared" si="0"/>
        <v>824.05000000000007</v>
      </c>
      <c r="P16" s="197">
        <f t="shared" si="0"/>
        <v>1133</v>
      </c>
    </row>
    <row r="17" spans="3:10" ht="15" customHeight="1"/>
    <row r="18" spans="3:10" ht="15" customHeight="1"/>
    <row r="19" spans="3:10" ht="15" customHeight="1"/>
    <row r="24" spans="3:10">
      <c r="C24" s="73"/>
      <c r="E24" s="73"/>
      <c r="F24" s="74"/>
      <c r="G24" s="73"/>
      <c r="H24" s="73"/>
      <c r="I24" s="73"/>
      <c r="J24" s="73"/>
    </row>
    <row r="25" spans="3:10">
      <c r="C25" s="73"/>
      <c r="E25" s="73"/>
      <c r="F25" s="73"/>
      <c r="G25" s="73"/>
      <c r="H25" s="73"/>
      <c r="I25" s="73"/>
      <c r="J25" s="73"/>
    </row>
    <row r="26" spans="3:10">
      <c r="C26" s="75"/>
      <c r="D26" s="76"/>
      <c r="E26" s="73"/>
      <c r="F26" s="73"/>
      <c r="G26" s="73"/>
      <c r="H26" s="73"/>
      <c r="I26" s="73"/>
      <c r="J26" s="73"/>
    </row>
    <row r="27" spans="3:10">
      <c r="C27" s="75"/>
      <c r="D27" s="76"/>
      <c r="E27" s="73"/>
      <c r="F27" s="73"/>
      <c r="G27" s="73"/>
      <c r="H27" s="73"/>
      <c r="I27" s="73"/>
      <c r="J27" s="73"/>
    </row>
    <row r="28" spans="3:10">
      <c r="C28" s="75"/>
      <c r="D28" s="76"/>
      <c r="E28" s="73"/>
      <c r="F28" s="73"/>
      <c r="G28" s="73"/>
      <c r="H28" s="73"/>
      <c r="I28" s="73"/>
      <c r="J28" s="73"/>
    </row>
    <row r="29" spans="3:10">
      <c r="E29" s="70"/>
      <c r="F29" s="71"/>
      <c r="G29" s="72"/>
      <c r="H29" s="72"/>
      <c r="I29" s="72"/>
      <c r="J29" s="72"/>
    </row>
  </sheetData>
  <mergeCells count="2">
    <mergeCell ref="H2:J2"/>
    <mergeCell ref="N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3"/>
  <sheetViews>
    <sheetView workbookViewId="0">
      <selection activeCell="J7" sqref="J7:J22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52.6640625" bestFit="1" customWidth="1"/>
    <col min="5" max="5" width="13.88671875" bestFit="1" customWidth="1"/>
    <col min="6" max="6" width="27.77734375" bestFit="1" customWidth="1"/>
    <col min="7" max="9" width="12.44140625" customWidth="1"/>
    <col min="10" max="10" width="18.44140625" bestFit="1" customWidth="1"/>
    <col min="11" max="11" width="9.44140625" bestFit="1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7.664062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39" width="69.109375" bestFit="1" customWidth="1"/>
    <col min="40" max="40" width="27.6640625" bestFit="1" customWidth="1"/>
    <col min="41" max="41" width="13.44140625" bestFit="1" customWidth="1"/>
  </cols>
  <sheetData>
    <row r="1" spans="1:39" s="17" customFormat="1" ht="49.5" thickBot="1">
      <c r="A1" s="9" t="s">
        <v>0</v>
      </c>
      <c r="B1" s="9" t="s">
        <v>1</v>
      </c>
      <c r="C1" s="10" t="s">
        <v>36</v>
      </c>
      <c r="D1" s="12" t="s">
        <v>37</v>
      </c>
      <c r="E1" s="12" t="s">
        <v>39</v>
      </c>
      <c r="F1" s="12" t="s">
        <v>38</v>
      </c>
      <c r="G1" s="15" t="s">
        <v>49</v>
      </c>
      <c r="H1" s="15" t="s">
        <v>40</v>
      </c>
      <c r="I1" s="15" t="s">
        <v>2</v>
      </c>
      <c r="J1" s="12" t="s">
        <v>3</v>
      </c>
      <c r="K1" s="12" t="s">
        <v>4</v>
      </c>
      <c r="L1" s="11" t="s">
        <v>50</v>
      </c>
      <c r="M1" s="62" t="s">
        <v>16</v>
      </c>
      <c r="N1" s="78" t="s">
        <v>17</v>
      </c>
      <c r="O1" s="13" t="s">
        <v>25</v>
      </c>
      <c r="P1" s="63" t="s">
        <v>5</v>
      </c>
      <c r="Q1" s="13" t="s">
        <v>6</v>
      </c>
      <c r="R1" s="63" t="s">
        <v>5</v>
      </c>
      <c r="S1" s="26" t="s">
        <v>51</v>
      </c>
      <c r="T1" s="14" t="s">
        <v>43</v>
      </c>
      <c r="U1" s="26" t="s">
        <v>52</v>
      </c>
      <c r="V1" s="14" t="s">
        <v>44</v>
      </c>
      <c r="W1" s="64" t="s">
        <v>53</v>
      </c>
      <c r="X1" s="63" t="s">
        <v>5</v>
      </c>
      <c r="Y1" s="13" t="s">
        <v>45</v>
      </c>
      <c r="Z1" s="63" t="s">
        <v>5</v>
      </c>
      <c r="AA1" s="16" t="s">
        <v>54</v>
      </c>
      <c r="AB1" s="63" t="s">
        <v>5</v>
      </c>
      <c r="AC1" s="13" t="s">
        <v>7</v>
      </c>
      <c r="AD1" s="63" t="s">
        <v>5</v>
      </c>
      <c r="AE1" s="9" t="s">
        <v>8</v>
      </c>
      <c r="AF1" s="63" t="s">
        <v>5</v>
      </c>
      <c r="AG1" s="16" t="s">
        <v>9</v>
      </c>
      <c r="AH1" s="63" t="s">
        <v>5</v>
      </c>
      <c r="AI1" s="67" t="s">
        <v>10</v>
      </c>
      <c r="AJ1" s="9" t="s">
        <v>11</v>
      </c>
      <c r="AK1" s="67" t="s">
        <v>10</v>
      </c>
      <c r="AL1" s="67" t="s">
        <v>10</v>
      </c>
    </row>
    <row r="5" spans="1:39" s="72" customFormat="1" ht="11.25"/>
    <row r="6" spans="1:39" s="7" customFormat="1" ht="13.5" thickBot="1">
      <c r="A6" s="1"/>
      <c r="B6" s="80"/>
      <c r="C6" s="81"/>
      <c r="D6" s="83"/>
      <c r="E6" s="8"/>
      <c r="F6" s="83"/>
      <c r="G6" s="20"/>
      <c r="H6" s="20"/>
      <c r="I6" s="20"/>
      <c r="J6" s="4"/>
      <c r="K6" s="4"/>
      <c r="L6" s="8"/>
      <c r="M6" s="5"/>
      <c r="N6" s="6"/>
      <c r="O6" s="5"/>
      <c r="P6" s="34"/>
      <c r="Q6" s="5"/>
      <c r="R6" s="34"/>
      <c r="S6" s="5"/>
      <c r="T6" s="5"/>
      <c r="U6" s="5"/>
      <c r="V6" s="5"/>
      <c r="W6" s="5"/>
      <c r="X6" s="35"/>
      <c r="Y6" s="6"/>
      <c r="Z6" s="35"/>
      <c r="AA6" s="6"/>
      <c r="AB6" s="35"/>
      <c r="AC6" s="6"/>
      <c r="AD6" s="35"/>
      <c r="AE6" s="84"/>
      <c r="AF6" s="118"/>
      <c r="AG6" s="6"/>
      <c r="AH6" s="35"/>
      <c r="AI6" s="118"/>
      <c r="AJ6" s="84"/>
      <c r="AK6" s="35"/>
    </row>
    <row r="7" spans="1:39" s="7" customFormat="1" ht="12.75" customHeight="1">
      <c r="A7" s="219" t="s">
        <v>55</v>
      </c>
      <c r="B7" s="173" t="s">
        <v>87</v>
      </c>
      <c r="C7" s="85">
        <v>36148</v>
      </c>
      <c r="D7" s="119" t="s">
        <v>56</v>
      </c>
      <c r="E7" s="51" t="s">
        <v>42</v>
      </c>
      <c r="F7" s="119" t="s">
        <v>56</v>
      </c>
      <c r="G7" s="120">
        <v>1173.8800000000001</v>
      </c>
      <c r="H7" s="120">
        <v>1173.8800000000001</v>
      </c>
      <c r="I7" s="166">
        <v>1173.8800000000001</v>
      </c>
      <c r="J7" s="213" t="s">
        <v>104</v>
      </c>
      <c r="K7" s="213" t="s">
        <v>57</v>
      </c>
      <c r="L7" s="222" t="s">
        <v>58</v>
      </c>
      <c r="M7" s="109">
        <v>323.30154071900222</v>
      </c>
      <c r="N7" s="28">
        <v>55.383712399119588</v>
      </c>
      <c r="O7" s="27">
        <v>267.91782831988263</v>
      </c>
      <c r="P7" s="37">
        <v>6618</v>
      </c>
      <c r="Q7" s="38"/>
      <c r="R7" s="38"/>
      <c r="S7" s="28"/>
      <c r="T7" s="28"/>
      <c r="U7" s="27"/>
      <c r="V7" s="27"/>
      <c r="W7" s="27"/>
      <c r="X7" s="29"/>
      <c r="Y7" s="79">
        <v>13.303008070432869</v>
      </c>
      <c r="Z7" s="29">
        <v>329</v>
      </c>
      <c r="AA7" s="38"/>
      <c r="AB7" s="38"/>
      <c r="AC7" s="28">
        <v>115.00983125458546</v>
      </c>
      <c r="AD7" s="105">
        <v>2841</v>
      </c>
      <c r="AE7" s="225" t="s">
        <v>18</v>
      </c>
      <c r="AF7" s="226"/>
      <c r="AG7" s="109">
        <v>267.91782831988263</v>
      </c>
      <c r="AH7" s="54">
        <v>13235</v>
      </c>
      <c r="AI7" s="55">
        <f>AF7+AH7</f>
        <v>13235</v>
      </c>
      <c r="AJ7" s="200">
        <v>46002</v>
      </c>
      <c r="AK7" s="203">
        <f>AI7+AI8</f>
        <v>16405</v>
      </c>
      <c r="AL7" s="205">
        <f>AK7+AK9+AK11+AK13+AK15+AK19</f>
        <v>84149.184258704219</v>
      </c>
      <c r="AM7" s="7" t="s">
        <v>59</v>
      </c>
    </row>
    <row r="8" spans="1:39" s="7" customFormat="1" ht="15.75" customHeight="1" thickBot="1">
      <c r="A8" s="220"/>
      <c r="B8" s="174"/>
      <c r="C8" s="121"/>
      <c r="D8" s="122" t="s">
        <v>60</v>
      </c>
      <c r="E8" s="123" t="s">
        <v>15</v>
      </c>
      <c r="F8" s="124" t="s">
        <v>15</v>
      </c>
      <c r="G8" s="125">
        <v>326.08</v>
      </c>
      <c r="H8" s="123" t="s">
        <v>15</v>
      </c>
      <c r="I8" s="167" t="s">
        <v>15</v>
      </c>
      <c r="J8" s="215"/>
      <c r="K8" s="215"/>
      <c r="L8" s="223"/>
      <c r="M8" s="108">
        <v>64.170536316947903</v>
      </c>
      <c r="N8" s="124" t="s">
        <v>15</v>
      </c>
      <c r="O8" s="22">
        <v>64.170536316947903</v>
      </c>
      <c r="P8" s="47">
        <v>1585</v>
      </c>
      <c r="Q8" s="48"/>
      <c r="R8" s="48"/>
      <c r="S8" s="124" t="s">
        <v>15</v>
      </c>
      <c r="T8" s="22"/>
      <c r="U8" s="124" t="s">
        <v>15</v>
      </c>
      <c r="V8" s="22"/>
      <c r="W8" s="22">
        <v>2.5299999999999998</v>
      </c>
      <c r="X8" s="24">
        <v>62</v>
      </c>
      <c r="Y8" s="23">
        <v>6.3242846661775491</v>
      </c>
      <c r="Z8" s="24">
        <v>156</v>
      </c>
      <c r="AA8" s="48"/>
      <c r="AB8" s="48"/>
      <c r="AC8" s="32">
        <v>25.752017608217169</v>
      </c>
      <c r="AD8" s="93">
        <v>636</v>
      </c>
      <c r="AE8" s="227"/>
      <c r="AF8" s="228"/>
      <c r="AG8" s="110">
        <v>64.170536316947903</v>
      </c>
      <c r="AH8" s="24">
        <v>3170</v>
      </c>
      <c r="AI8" s="24">
        <f>AF8+AH8</f>
        <v>3170</v>
      </c>
      <c r="AJ8" s="201"/>
      <c r="AK8" s="204"/>
      <c r="AL8" s="206"/>
    </row>
    <row r="9" spans="1:39" s="7" customFormat="1" ht="12.75" customHeight="1">
      <c r="A9" s="220"/>
      <c r="B9" s="175" t="s">
        <v>88</v>
      </c>
      <c r="C9" s="85">
        <v>36634</v>
      </c>
      <c r="D9" s="119" t="s">
        <v>41</v>
      </c>
      <c r="E9" s="51" t="s">
        <v>42</v>
      </c>
      <c r="F9" s="119" t="s">
        <v>41</v>
      </c>
      <c r="G9" s="120">
        <v>973.73</v>
      </c>
      <c r="H9" s="120">
        <v>973.73</v>
      </c>
      <c r="I9" s="166">
        <v>973.73</v>
      </c>
      <c r="J9" s="215"/>
      <c r="K9" s="215"/>
      <c r="L9" s="223"/>
      <c r="M9" s="109">
        <v>344.26294937637567</v>
      </c>
      <c r="N9" s="28">
        <v>66.529713866471013</v>
      </c>
      <c r="O9" s="27">
        <v>277.73323550990466</v>
      </c>
      <c r="P9" s="37">
        <v>5309</v>
      </c>
      <c r="Q9" s="38"/>
      <c r="R9" s="38"/>
      <c r="S9" s="28"/>
      <c r="T9" s="28"/>
      <c r="U9" s="27"/>
      <c r="V9" s="27"/>
      <c r="W9" s="27"/>
      <c r="X9" s="29"/>
      <c r="Y9" s="79">
        <v>16.857637564196626</v>
      </c>
      <c r="Z9" s="29">
        <v>322</v>
      </c>
      <c r="AA9" s="38"/>
      <c r="AB9" s="38"/>
      <c r="AC9" s="28">
        <v>117.82749816581071</v>
      </c>
      <c r="AD9" s="105">
        <v>2252</v>
      </c>
      <c r="AE9" s="227"/>
      <c r="AF9" s="228"/>
      <c r="AG9" s="109">
        <v>277.73323550990466</v>
      </c>
      <c r="AH9" s="54">
        <v>10618</v>
      </c>
      <c r="AI9" s="55">
        <f>AH9</f>
        <v>10618</v>
      </c>
      <c r="AJ9" s="201"/>
      <c r="AK9" s="203">
        <f>AI9+AI10</f>
        <v>13071</v>
      </c>
      <c r="AL9" s="206"/>
      <c r="AM9" s="7" t="s">
        <v>61</v>
      </c>
    </row>
    <row r="10" spans="1:39" s="7" customFormat="1" ht="15.75" customHeight="1" thickBot="1">
      <c r="A10" s="220"/>
      <c r="B10" s="176"/>
      <c r="C10" s="121"/>
      <c r="D10" s="126" t="s">
        <v>62</v>
      </c>
      <c r="E10" s="123" t="s">
        <v>15</v>
      </c>
      <c r="F10" s="124" t="s">
        <v>15</v>
      </c>
      <c r="G10" s="125">
        <v>326.08</v>
      </c>
      <c r="H10" s="123" t="s">
        <v>15</v>
      </c>
      <c r="I10" s="167" t="s">
        <v>15</v>
      </c>
      <c r="J10" s="214"/>
      <c r="K10" s="215"/>
      <c r="L10" s="223"/>
      <c r="M10" s="108">
        <v>64.170536316947903</v>
      </c>
      <c r="N10" s="124" t="s">
        <v>15</v>
      </c>
      <c r="O10" s="22">
        <v>64.170536316947903</v>
      </c>
      <c r="P10" s="47">
        <v>1227</v>
      </c>
      <c r="Q10" s="48"/>
      <c r="R10" s="48"/>
      <c r="S10" s="124" t="s">
        <v>15</v>
      </c>
      <c r="T10" s="22"/>
      <c r="U10" s="124" t="s">
        <v>15</v>
      </c>
      <c r="V10" s="22"/>
      <c r="W10" s="22">
        <v>2.5299999999999998</v>
      </c>
      <c r="X10" s="24">
        <v>48</v>
      </c>
      <c r="Y10" s="23">
        <v>6.3242846661775491</v>
      </c>
      <c r="Z10" s="24">
        <v>121</v>
      </c>
      <c r="AA10" s="48"/>
      <c r="AB10" s="48"/>
      <c r="AC10" s="32">
        <v>25.752017608217169</v>
      </c>
      <c r="AD10" s="93">
        <v>492</v>
      </c>
      <c r="AE10" s="227"/>
      <c r="AF10" s="228"/>
      <c r="AG10" s="110">
        <v>64.170536316947903</v>
      </c>
      <c r="AH10" s="24">
        <v>2453</v>
      </c>
      <c r="AI10" s="24">
        <f>AH10</f>
        <v>2453</v>
      </c>
      <c r="AJ10" s="202"/>
      <c r="AK10" s="204"/>
      <c r="AL10" s="206"/>
    </row>
    <row r="11" spans="1:39" s="7" customFormat="1" ht="12.75" customHeight="1">
      <c r="A11" s="220"/>
      <c r="B11" s="173" t="s">
        <v>93</v>
      </c>
      <c r="C11" s="85">
        <v>37405</v>
      </c>
      <c r="D11" s="86" t="s">
        <v>98</v>
      </c>
      <c r="E11" s="51" t="s">
        <v>42</v>
      </c>
      <c r="F11" s="51" t="s">
        <v>42</v>
      </c>
      <c r="G11" s="120">
        <v>45.9</v>
      </c>
      <c r="H11" s="120">
        <v>45.9</v>
      </c>
      <c r="I11" s="166">
        <v>45.9</v>
      </c>
      <c r="J11" s="208" t="s">
        <v>105</v>
      </c>
      <c r="K11" s="215"/>
      <c r="L11" s="223"/>
      <c r="M11" s="109">
        <v>211.42</v>
      </c>
      <c r="N11" s="28">
        <v>48.04</v>
      </c>
      <c r="O11" s="27">
        <v>3052</v>
      </c>
      <c r="P11" s="37">
        <v>3052</v>
      </c>
      <c r="Q11" s="38"/>
      <c r="R11" s="38"/>
      <c r="S11" s="28"/>
      <c r="T11" s="28"/>
      <c r="U11" s="27"/>
      <c r="V11" s="27"/>
      <c r="W11" s="27"/>
      <c r="X11" s="29"/>
      <c r="Y11" s="79">
        <v>20.67</v>
      </c>
      <c r="Z11" s="29">
        <v>298</v>
      </c>
      <c r="AA11" s="38"/>
      <c r="AB11" s="38"/>
      <c r="AC11" s="28">
        <v>59.02</v>
      </c>
      <c r="AD11" s="105">
        <v>852</v>
      </c>
      <c r="AE11" s="227"/>
      <c r="AF11" s="228"/>
      <c r="AG11" s="109">
        <v>163.38</v>
      </c>
      <c r="AH11" s="54">
        <v>5410</v>
      </c>
      <c r="AI11" s="55">
        <f t="shared" ref="AI11:AI16" si="0">AF11+AH11</f>
        <v>5410</v>
      </c>
      <c r="AJ11" s="210">
        <v>46003</v>
      </c>
      <c r="AK11" s="203">
        <f>AI11+AI12</f>
        <v>6804</v>
      </c>
      <c r="AL11" s="206"/>
      <c r="AM11" s="7" t="s">
        <v>85</v>
      </c>
    </row>
    <row r="12" spans="1:39" s="7" customFormat="1" ht="15.75" customHeight="1" thickBot="1">
      <c r="A12" s="220"/>
      <c r="B12" s="174"/>
      <c r="C12" s="121"/>
      <c r="D12" s="131" t="s">
        <v>64</v>
      </c>
      <c r="E12" s="123" t="s">
        <v>15</v>
      </c>
      <c r="F12" s="124" t="s">
        <v>15</v>
      </c>
      <c r="G12" s="125">
        <v>5.55</v>
      </c>
      <c r="H12" s="123" t="s">
        <v>15</v>
      </c>
      <c r="I12" s="167" t="s">
        <v>15</v>
      </c>
      <c r="J12" s="209"/>
      <c r="K12" s="215"/>
      <c r="L12" s="223"/>
      <c r="M12" s="108">
        <v>96.6</v>
      </c>
      <c r="N12" s="124" t="s">
        <v>15</v>
      </c>
      <c r="O12" s="22">
        <v>96.6</v>
      </c>
      <c r="P12" s="47">
        <v>1394</v>
      </c>
      <c r="Q12" s="48"/>
      <c r="R12" s="48"/>
      <c r="S12" s="124" t="s">
        <v>15</v>
      </c>
      <c r="T12" s="22"/>
      <c r="U12" s="124" t="s">
        <v>15</v>
      </c>
      <c r="V12" s="22"/>
      <c r="W12" s="22">
        <v>0.04</v>
      </c>
      <c r="X12" s="24">
        <v>1</v>
      </c>
      <c r="Y12" s="23">
        <v>8.8762900000000009</v>
      </c>
      <c r="Z12" s="24">
        <v>128</v>
      </c>
      <c r="AA12" s="48"/>
      <c r="AB12" s="48"/>
      <c r="AC12" s="32">
        <v>35.840000000000003</v>
      </c>
      <c r="AD12" s="93">
        <v>517</v>
      </c>
      <c r="AE12" s="227"/>
      <c r="AF12" s="228"/>
      <c r="AG12" s="110">
        <v>96.6</v>
      </c>
      <c r="AH12" s="24">
        <v>1394</v>
      </c>
      <c r="AI12" s="56">
        <f t="shared" si="0"/>
        <v>1394</v>
      </c>
      <c r="AJ12" s="211"/>
      <c r="AK12" s="204"/>
      <c r="AL12" s="206"/>
    </row>
    <row r="13" spans="1:39" s="7" customFormat="1" ht="12.75" customHeight="1">
      <c r="A13" s="220"/>
      <c r="B13" s="175" t="s">
        <v>94</v>
      </c>
      <c r="C13" s="85">
        <v>40120</v>
      </c>
      <c r="D13" s="119" t="s">
        <v>99</v>
      </c>
      <c r="E13" s="51" t="s">
        <v>42</v>
      </c>
      <c r="F13" s="51" t="s">
        <v>42</v>
      </c>
      <c r="G13" s="168">
        <v>20.79</v>
      </c>
      <c r="H13" s="168">
        <v>20.79</v>
      </c>
      <c r="I13" s="168">
        <v>20.79</v>
      </c>
      <c r="J13" s="213" t="s">
        <v>104</v>
      </c>
      <c r="K13" s="215"/>
      <c r="L13" s="223"/>
      <c r="M13" s="109">
        <v>691.3279</v>
      </c>
      <c r="N13" s="28">
        <v>84.35</v>
      </c>
      <c r="O13" s="27">
        <v>3951.8712629467664</v>
      </c>
      <c r="P13" s="37">
        <v>3951.8712629467664</v>
      </c>
      <c r="Q13" s="38"/>
      <c r="R13" s="38"/>
      <c r="S13" s="28"/>
      <c r="T13" s="28"/>
      <c r="U13" s="27"/>
      <c r="V13" s="27"/>
      <c r="W13" s="27"/>
      <c r="X13" s="29"/>
      <c r="Y13" s="79">
        <v>15.531185000000001</v>
      </c>
      <c r="Z13" s="29">
        <v>101</v>
      </c>
      <c r="AA13" s="38"/>
      <c r="AB13" s="38"/>
      <c r="AC13" s="28">
        <v>276.61855500000001</v>
      </c>
      <c r="AD13" s="105">
        <v>1800.9896543224399</v>
      </c>
      <c r="AE13" s="227"/>
      <c r="AF13" s="228"/>
      <c r="AG13" s="109">
        <v>606.97789999999998</v>
      </c>
      <c r="AH13" s="54">
        <v>7903.7425258935327</v>
      </c>
      <c r="AI13" s="55">
        <f t="shared" si="0"/>
        <v>7903.7425258935327</v>
      </c>
      <c r="AJ13" s="211"/>
      <c r="AK13" s="203">
        <f>AI13+AI14</f>
        <v>11969.008008976602</v>
      </c>
      <c r="AL13" s="206"/>
      <c r="AM13" s="7" t="s">
        <v>69</v>
      </c>
    </row>
    <row r="14" spans="1:39" s="7" customFormat="1" ht="15.75" customHeight="1" thickBot="1">
      <c r="A14" s="220"/>
      <c r="B14" s="177"/>
      <c r="C14" s="121"/>
      <c r="D14" s="122" t="s">
        <v>70</v>
      </c>
      <c r="E14" s="123" t="s">
        <v>15</v>
      </c>
      <c r="F14" s="124" t="s">
        <v>15</v>
      </c>
      <c r="G14" s="178">
        <v>11.11</v>
      </c>
      <c r="H14" s="123" t="s">
        <v>15</v>
      </c>
      <c r="I14" s="167" t="s">
        <v>15</v>
      </c>
      <c r="J14" s="214"/>
      <c r="K14" s="215"/>
      <c r="L14" s="223"/>
      <c r="M14" s="108">
        <v>312.1972025</v>
      </c>
      <c r="N14" s="124" t="s">
        <v>15</v>
      </c>
      <c r="O14" s="22">
        <v>2032.632741541534</v>
      </c>
      <c r="P14" s="47">
        <v>2032.632741541534</v>
      </c>
      <c r="Q14" s="48"/>
      <c r="R14" s="48"/>
      <c r="S14" s="124" t="s">
        <v>15</v>
      </c>
      <c r="T14" s="22"/>
      <c r="U14" s="124" t="s">
        <v>15</v>
      </c>
      <c r="V14" s="22"/>
      <c r="W14" s="22">
        <v>0.09</v>
      </c>
      <c r="X14" s="24">
        <v>1</v>
      </c>
      <c r="Y14" s="23">
        <v>7.0166649999999997</v>
      </c>
      <c r="Z14" s="24">
        <v>46</v>
      </c>
      <c r="AA14" s="48"/>
      <c r="AB14" s="48"/>
      <c r="AC14" s="32">
        <v>140.449995</v>
      </c>
      <c r="AD14" s="93">
        <v>914.4324680050413</v>
      </c>
      <c r="AE14" s="227"/>
      <c r="AF14" s="228"/>
      <c r="AG14" s="110">
        <v>312.1972025</v>
      </c>
      <c r="AH14" s="24">
        <v>4065.2654830830679</v>
      </c>
      <c r="AI14" s="56">
        <f t="shared" si="0"/>
        <v>4065.2654830830679</v>
      </c>
      <c r="AJ14" s="212"/>
      <c r="AK14" s="204"/>
      <c r="AL14" s="206"/>
    </row>
    <row r="15" spans="1:39" s="7" customFormat="1" ht="12.75" customHeight="1">
      <c r="A15" s="220"/>
      <c r="B15" s="173" t="s">
        <v>96</v>
      </c>
      <c r="C15" s="85">
        <v>44525</v>
      </c>
      <c r="D15" s="119" t="s">
        <v>76</v>
      </c>
      <c r="E15" s="179"/>
      <c r="F15" s="119" t="s">
        <v>76</v>
      </c>
      <c r="G15" s="180"/>
      <c r="H15" s="179"/>
      <c r="I15" s="166"/>
      <c r="J15" s="213" t="s">
        <v>106</v>
      </c>
      <c r="K15" s="215"/>
      <c r="L15" s="223"/>
      <c r="M15" s="109">
        <v>2122.9839999999999</v>
      </c>
      <c r="N15" s="28">
        <v>290</v>
      </c>
      <c r="O15" s="27">
        <v>3061.0039999999999</v>
      </c>
      <c r="P15" s="37">
        <v>6048</v>
      </c>
      <c r="Q15" s="38"/>
      <c r="R15" s="38"/>
      <c r="S15" s="38"/>
      <c r="T15" s="38"/>
      <c r="U15" s="38"/>
      <c r="V15" s="38"/>
      <c r="W15" s="38"/>
      <c r="X15" s="38"/>
      <c r="Y15" s="79">
        <v>13</v>
      </c>
      <c r="Z15" s="29">
        <v>34.184699579670131</v>
      </c>
      <c r="AA15" s="79">
        <v>338.54399999999998</v>
      </c>
      <c r="AB15" s="29">
        <v>890.23268726921879</v>
      </c>
      <c r="AC15" s="28">
        <v>635.22</v>
      </c>
      <c r="AD15" s="105">
        <v>1670.3696051536965</v>
      </c>
      <c r="AE15" s="227"/>
      <c r="AF15" s="228"/>
      <c r="AG15" s="109">
        <v>1832.9839999999999</v>
      </c>
      <c r="AH15" s="54">
        <v>10868</v>
      </c>
      <c r="AI15" s="55">
        <f t="shared" si="0"/>
        <v>10868</v>
      </c>
      <c r="AJ15" s="210">
        <v>46005</v>
      </c>
      <c r="AK15" s="216">
        <f>AI15+AI16+AI17+AI18</f>
        <v>20278.697423201069</v>
      </c>
      <c r="AL15" s="206"/>
    </row>
    <row r="16" spans="1:39" s="7" customFormat="1" ht="15.75" customHeight="1">
      <c r="A16" s="220"/>
      <c r="B16" s="181"/>
      <c r="C16" s="182"/>
      <c r="D16" s="183" t="s">
        <v>100</v>
      </c>
      <c r="E16" s="184"/>
      <c r="F16" s="185" t="s">
        <v>15</v>
      </c>
      <c r="G16" s="169">
        <v>999.99</v>
      </c>
      <c r="H16" s="184"/>
      <c r="I16" s="193" t="s">
        <v>15</v>
      </c>
      <c r="J16" s="215"/>
      <c r="K16" s="215"/>
      <c r="L16" s="223"/>
      <c r="M16" s="107">
        <v>581.19990080000002</v>
      </c>
      <c r="N16" s="185" t="s">
        <v>15</v>
      </c>
      <c r="O16" s="30">
        <v>581.19990080000002</v>
      </c>
      <c r="P16" s="43">
        <v>1528.3187695832373</v>
      </c>
      <c r="Q16" s="44"/>
      <c r="R16" s="44"/>
      <c r="S16" s="44"/>
      <c r="T16" s="44"/>
      <c r="U16" s="44"/>
      <c r="V16" s="44"/>
      <c r="W16" s="44"/>
      <c r="X16" s="44"/>
      <c r="Y16" s="31">
        <v>1.5</v>
      </c>
      <c r="Z16" s="149">
        <v>3.9443884130388605</v>
      </c>
      <c r="AA16" s="31">
        <v>112.19998079999999</v>
      </c>
      <c r="AB16" s="149">
        <v>295.04020280713496</v>
      </c>
      <c r="AC16" s="31">
        <v>210.37496400000001</v>
      </c>
      <c r="AD16" s="150">
        <v>553.20038026337795</v>
      </c>
      <c r="AE16" s="227"/>
      <c r="AF16" s="228"/>
      <c r="AG16" s="151">
        <v>581.19990080000002</v>
      </c>
      <c r="AH16" s="149">
        <v>3056.6375391664747</v>
      </c>
      <c r="AI16" s="150">
        <f t="shared" si="0"/>
        <v>3056.6375391664747</v>
      </c>
      <c r="AJ16" s="211"/>
      <c r="AK16" s="217"/>
      <c r="AL16" s="206"/>
    </row>
    <row r="17" spans="1:39" s="7" customFormat="1" ht="12.75" customHeight="1">
      <c r="A17" s="220"/>
      <c r="B17" s="181"/>
      <c r="C17" s="182"/>
      <c r="D17" s="183" t="s">
        <v>101</v>
      </c>
      <c r="E17" s="184"/>
      <c r="F17" s="185" t="s">
        <v>15</v>
      </c>
      <c r="G17" s="169">
        <v>222.22</v>
      </c>
      <c r="H17" s="184"/>
      <c r="I17" s="193" t="s">
        <v>15</v>
      </c>
      <c r="J17" s="215"/>
      <c r="K17" s="215"/>
      <c r="L17" s="223"/>
      <c r="M17" s="151">
        <v>549.80042239999989</v>
      </c>
      <c r="N17" s="185" t="s">
        <v>15</v>
      </c>
      <c r="O17" s="30">
        <v>549.80042239999989</v>
      </c>
      <c r="P17" s="43">
        <v>1445.7509437322863</v>
      </c>
      <c r="Q17" s="44"/>
      <c r="R17" s="44"/>
      <c r="S17" s="44"/>
      <c r="T17" s="44"/>
      <c r="U17" s="44"/>
      <c r="V17" s="44"/>
      <c r="W17" s="44"/>
      <c r="X17" s="44"/>
      <c r="Y17" s="186">
        <v>1.5</v>
      </c>
      <c r="Z17" s="149">
        <v>3.9443884130388605</v>
      </c>
      <c r="AA17" s="186">
        <v>106.1226624</v>
      </c>
      <c r="AB17" s="149">
        <v>279.05933328759642</v>
      </c>
      <c r="AC17" s="31">
        <v>198.97999199999998</v>
      </c>
      <c r="AD17" s="150">
        <v>523.23624991424344</v>
      </c>
      <c r="AE17" s="227"/>
      <c r="AF17" s="228"/>
      <c r="AG17" s="151">
        <v>549.80042239999989</v>
      </c>
      <c r="AH17" s="149">
        <v>2891.5018874645725</v>
      </c>
      <c r="AI17" s="150">
        <f>AH17</f>
        <v>2891.5018874645725</v>
      </c>
      <c r="AJ17" s="211"/>
      <c r="AK17" s="217"/>
      <c r="AL17" s="206"/>
      <c r="AM17" s="7" t="s">
        <v>77</v>
      </c>
    </row>
    <row r="18" spans="1:39" s="7" customFormat="1" ht="15.75" customHeight="1" thickBot="1">
      <c r="A18" s="220"/>
      <c r="B18" s="174"/>
      <c r="C18" s="121"/>
      <c r="D18" s="126" t="s">
        <v>78</v>
      </c>
      <c r="E18" s="187"/>
      <c r="F18" s="124" t="s">
        <v>15</v>
      </c>
      <c r="G18" s="188">
        <v>5555.55</v>
      </c>
      <c r="H18" s="187"/>
      <c r="I18" s="167" t="s">
        <v>15</v>
      </c>
      <c r="J18" s="214"/>
      <c r="K18" s="215"/>
      <c r="L18" s="223"/>
      <c r="M18" s="91">
        <v>658.38305600000001</v>
      </c>
      <c r="N18" s="124" t="s">
        <v>15</v>
      </c>
      <c r="O18" s="22">
        <v>658.38305600000001</v>
      </c>
      <c r="P18" s="47">
        <v>1731.2789982850106</v>
      </c>
      <c r="Q18" s="48"/>
      <c r="R18" s="48"/>
      <c r="S18" s="48"/>
      <c r="T18" s="48"/>
      <c r="U18" s="48"/>
      <c r="V18" s="48"/>
      <c r="W18" s="48"/>
      <c r="X18" s="48"/>
      <c r="Y18" s="23">
        <v>1.5</v>
      </c>
      <c r="Z18" s="24">
        <v>3.9443884130388605</v>
      </c>
      <c r="AA18" s="23">
        <v>127.138656</v>
      </c>
      <c r="AB18" s="24">
        <v>334.32282771715569</v>
      </c>
      <c r="AC18" s="23">
        <v>238.38498000000001</v>
      </c>
      <c r="AD18" s="56">
        <v>626.85530196966658</v>
      </c>
      <c r="AE18" s="227"/>
      <c r="AF18" s="228"/>
      <c r="AG18" s="189">
        <v>658.38305600000001</v>
      </c>
      <c r="AH18" s="24">
        <v>3462.5579965700213</v>
      </c>
      <c r="AI18" s="56">
        <f>AH18</f>
        <v>3462.5579965700213</v>
      </c>
      <c r="AJ18" s="211"/>
      <c r="AK18" s="218"/>
      <c r="AL18" s="206"/>
    </row>
    <row r="19" spans="1:39" s="7" customFormat="1" ht="12.75" customHeight="1">
      <c r="A19" s="220"/>
      <c r="B19" s="175" t="s">
        <v>97</v>
      </c>
      <c r="C19" s="85">
        <v>44525</v>
      </c>
      <c r="D19" s="86" t="s">
        <v>76</v>
      </c>
      <c r="E19" s="179"/>
      <c r="F19" s="119" t="s">
        <v>76</v>
      </c>
      <c r="G19" s="190"/>
      <c r="H19" s="179"/>
      <c r="I19" s="166"/>
      <c r="J19" s="213" t="s">
        <v>106</v>
      </c>
      <c r="K19" s="215"/>
      <c r="L19" s="223"/>
      <c r="M19" s="191">
        <v>1516.5</v>
      </c>
      <c r="N19" s="88">
        <v>405</v>
      </c>
      <c r="O19" s="135">
        <v>1111.5</v>
      </c>
      <c r="P19" s="138">
        <v>2922.7918140617953</v>
      </c>
      <c r="Q19" s="136"/>
      <c r="R19" s="136"/>
      <c r="S19" s="136"/>
      <c r="T19" s="136"/>
      <c r="U19" s="136"/>
      <c r="V19" s="136"/>
      <c r="W19" s="136"/>
      <c r="X19" s="136"/>
      <c r="Y19" s="120">
        <v>13</v>
      </c>
      <c r="Z19" s="192">
        <v>34.184699579670131</v>
      </c>
      <c r="AA19" s="120">
        <v>193.55999999999997</v>
      </c>
      <c r="AB19" s="192">
        <v>508.98388081853443</v>
      </c>
      <c r="AC19" s="88">
        <v>363.375</v>
      </c>
      <c r="AD19" s="55">
        <v>955.52809305866413</v>
      </c>
      <c r="AE19" s="227"/>
      <c r="AF19" s="228"/>
      <c r="AG19" s="191">
        <v>1111.5</v>
      </c>
      <c r="AH19" s="192">
        <v>5845.5836281235906</v>
      </c>
      <c r="AI19" s="55">
        <f>AF19+AH19</f>
        <v>5845.5836281235906</v>
      </c>
      <c r="AJ19" s="211"/>
      <c r="AK19" s="216">
        <f>AI19+AI20+AI21+AI22</f>
        <v>15621.478826526547</v>
      </c>
      <c r="AL19" s="206"/>
    </row>
    <row r="20" spans="1:39" s="7" customFormat="1" ht="15.75" customHeight="1">
      <c r="A20" s="220"/>
      <c r="B20" s="176"/>
      <c r="C20" s="182"/>
      <c r="D20" s="142" t="s">
        <v>102</v>
      </c>
      <c r="E20" s="184"/>
      <c r="F20" s="185" t="s">
        <v>15</v>
      </c>
      <c r="G20" s="169">
        <v>999.99</v>
      </c>
      <c r="H20" s="184"/>
      <c r="I20" s="193" t="s">
        <v>15</v>
      </c>
      <c r="J20" s="215"/>
      <c r="K20" s="215"/>
      <c r="L20" s="223"/>
      <c r="M20" s="107">
        <v>600.79190080000001</v>
      </c>
      <c r="N20" s="185" t="s">
        <v>15</v>
      </c>
      <c r="O20" s="30">
        <v>600.79190080000001</v>
      </c>
      <c r="P20" s="43">
        <v>1579.8377414420745</v>
      </c>
      <c r="Q20" s="44"/>
      <c r="R20" s="44"/>
      <c r="S20" s="44"/>
      <c r="T20" s="44"/>
      <c r="U20" s="44"/>
      <c r="V20" s="44"/>
      <c r="W20" s="44"/>
      <c r="X20" s="44"/>
      <c r="Y20" s="31">
        <v>1.5</v>
      </c>
      <c r="Z20" s="149">
        <v>3.9443884130388605</v>
      </c>
      <c r="AA20" s="31">
        <v>115.99198079999999</v>
      </c>
      <c r="AB20" s="149">
        <v>305.01161671529718</v>
      </c>
      <c r="AC20" s="31">
        <v>217.48496400000002</v>
      </c>
      <c r="AD20" s="150">
        <v>571.89678134118253</v>
      </c>
      <c r="AE20" s="227"/>
      <c r="AF20" s="228"/>
      <c r="AG20" s="151">
        <v>600.79190080000001</v>
      </c>
      <c r="AH20" s="149">
        <v>3159.675482884149</v>
      </c>
      <c r="AI20" s="150">
        <f>AF20+AH20</f>
        <v>3159.675482884149</v>
      </c>
      <c r="AJ20" s="211"/>
      <c r="AK20" s="217"/>
      <c r="AL20" s="206"/>
    </row>
    <row r="21" spans="1:39" s="7" customFormat="1" ht="12.75" customHeight="1">
      <c r="A21" s="220"/>
      <c r="B21" s="176"/>
      <c r="C21" s="182"/>
      <c r="D21" s="183" t="s">
        <v>103</v>
      </c>
      <c r="E21" s="184"/>
      <c r="F21" s="185" t="s">
        <v>15</v>
      </c>
      <c r="G21" s="169">
        <v>222.22</v>
      </c>
      <c r="H21" s="184"/>
      <c r="I21" s="193" t="s">
        <v>15</v>
      </c>
      <c r="J21" s="215"/>
      <c r="K21" s="215"/>
      <c r="L21" s="223"/>
      <c r="M21" s="151">
        <v>593.07642239999996</v>
      </c>
      <c r="N21" s="185" t="s">
        <v>15</v>
      </c>
      <c r="O21" s="30">
        <v>593.07642239999996</v>
      </c>
      <c r="P21" s="43">
        <v>1559.5491790407336</v>
      </c>
      <c r="Q21" s="44"/>
      <c r="R21" s="44"/>
      <c r="S21" s="44"/>
      <c r="T21" s="44"/>
      <c r="U21" s="44"/>
      <c r="V21" s="44"/>
      <c r="W21" s="44"/>
      <c r="X21" s="44"/>
      <c r="Y21" s="186">
        <v>1.5</v>
      </c>
      <c r="Z21" s="149">
        <v>3.9443884130388605</v>
      </c>
      <c r="AA21" s="186">
        <v>114.4986624</v>
      </c>
      <c r="AB21" s="149">
        <v>301.08479818600523</v>
      </c>
      <c r="AC21" s="31">
        <v>214.68499200000002</v>
      </c>
      <c r="AD21" s="150">
        <v>564.5339965987605</v>
      </c>
      <c r="AE21" s="227"/>
      <c r="AF21" s="228"/>
      <c r="AG21" s="151">
        <v>593.07642239999996</v>
      </c>
      <c r="AH21" s="149">
        <v>3119.0983580814673</v>
      </c>
      <c r="AI21" s="150">
        <f>AF21+AH21</f>
        <v>3119.0983580814673</v>
      </c>
      <c r="AJ21" s="211"/>
      <c r="AK21" s="217"/>
      <c r="AL21" s="206"/>
      <c r="AM21" s="7" t="s">
        <v>79</v>
      </c>
    </row>
    <row r="22" spans="1:39" s="7" customFormat="1" ht="15.75" customHeight="1" thickBot="1">
      <c r="A22" s="221"/>
      <c r="B22" s="177"/>
      <c r="C22" s="121"/>
      <c r="D22" s="122" t="s">
        <v>80</v>
      </c>
      <c r="E22" s="187"/>
      <c r="F22" s="124" t="s">
        <v>15</v>
      </c>
      <c r="G22" s="188">
        <v>5555.55</v>
      </c>
      <c r="H22" s="187"/>
      <c r="I22" s="167" t="s">
        <v>15</v>
      </c>
      <c r="J22" s="214"/>
      <c r="K22" s="214"/>
      <c r="L22" s="224"/>
      <c r="M22" s="108">
        <v>664.95505600000001</v>
      </c>
      <c r="N22" s="124" t="s">
        <v>15</v>
      </c>
      <c r="O22" s="22">
        <v>664.95505600000001</v>
      </c>
      <c r="P22" s="47">
        <v>1748.5606787186707</v>
      </c>
      <c r="Q22" s="48"/>
      <c r="R22" s="48"/>
      <c r="S22" s="48"/>
      <c r="T22" s="48"/>
      <c r="U22" s="48"/>
      <c r="V22" s="48"/>
      <c r="W22" s="48"/>
      <c r="X22" s="48"/>
      <c r="Y22" s="23">
        <v>1.5</v>
      </c>
      <c r="Z22" s="24">
        <v>3.9443884130388605</v>
      </c>
      <c r="AA22" s="23">
        <v>128.41065600000002</v>
      </c>
      <c r="AB22" s="24">
        <v>337.66766909141273</v>
      </c>
      <c r="AC22" s="32">
        <v>240.76998</v>
      </c>
      <c r="AD22" s="93">
        <v>633.12687954639887</v>
      </c>
      <c r="AE22" s="229"/>
      <c r="AF22" s="230"/>
      <c r="AG22" s="110">
        <v>664.95505600000001</v>
      </c>
      <c r="AH22" s="24">
        <v>3497.1213574373414</v>
      </c>
      <c r="AI22" s="56">
        <f>AF22+AH22</f>
        <v>3497.1213574373414</v>
      </c>
      <c r="AJ22" s="212"/>
      <c r="AK22" s="218"/>
      <c r="AL22" s="207"/>
    </row>
    <row r="23" spans="1:39" s="7" customFormat="1" ht="12.75">
      <c r="A23" s="1"/>
      <c r="B23" s="1"/>
      <c r="C23" s="2"/>
      <c r="D23" s="8"/>
      <c r="E23" s="8"/>
      <c r="F23" s="8"/>
      <c r="G23" s="3"/>
      <c r="H23" s="3"/>
      <c r="I23" s="3"/>
      <c r="J23" s="4"/>
      <c r="K23" s="4"/>
      <c r="L23" s="8"/>
      <c r="M23" s="5"/>
      <c r="N23" s="6"/>
      <c r="O23" s="5"/>
      <c r="P23" s="34"/>
      <c r="Q23" s="5"/>
      <c r="R23" s="34"/>
      <c r="S23" s="5"/>
      <c r="T23" s="5"/>
      <c r="U23" s="5"/>
      <c r="V23" s="5"/>
      <c r="W23" s="5"/>
      <c r="X23" s="35"/>
      <c r="Y23" s="6"/>
      <c r="Z23" s="35"/>
      <c r="AA23" s="6"/>
      <c r="AB23" s="35"/>
      <c r="AC23" s="6"/>
      <c r="AD23" s="35"/>
      <c r="AE23" s="6"/>
      <c r="AF23" s="35"/>
      <c r="AG23" s="6"/>
      <c r="AH23" s="35"/>
      <c r="AI23" s="35"/>
      <c r="AJ23" s="6"/>
      <c r="AK23" s="35"/>
    </row>
  </sheetData>
  <mergeCells count="19">
    <mergeCell ref="A7:A22"/>
    <mergeCell ref="J7:J10"/>
    <mergeCell ref="K7:K22"/>
    <mergeCell ref="L7:L22"/>
    <mergeCell ref="AE7:AF22"/>
    <mergeCell ref="AJ7:AJ10"/>
    <mergeCell ref="AK7:AK8"/>
    <mergeCell ref="AL7:AL22"/>
    <mergeCell ref="AK9:AK10"/>
    <mergeCell ref="J11:J12"/>
    <mergeCell ref="AJ11:AJ14"/>
    <mergeCell ref="AK11:AK12"/>
    <mergeCell ref="J13:J14"/>
    <mergeCell ref="AK13:AK14"/>
    <mergeCell ref="J15:J18"/>
    <mergeCell ref="AJ15:AJ22"/>
    <mergeCell ref="AK15:AK18"/>
    <mergeCell ref="J19:J22"/>
    <mergeCell ref="AK19:AK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28"/>
  <sheetViews>
    <sheetView workbookViewId="0">
      <pane ySplit="1" topLeftCell="A8" activePane="bottomLeft" state="frozen"/>
      <selection pane="bottomLeft" activeCell="H36" sqref="H36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22.109375" customWidth="1"/>
    <col min="5" max="5" width="36.44140625" bestFit="1" customWidth="1"/>
    <col min="6" max="6" width="11.21875" customWidth="1"/>
    <col min="7" max="7" width="12.5546875" customWidth="1"/>
    <col min="8" max="8" width="16.21875" customWidth="1"/>
    <col min="9" max="9" width="21.109375" bestFit="1" customWidth="1"/>
    <col min="10" max="10" width="11.88671875" customWidth="1"/>
    <col min="11" max="12" width="10" customWidth="1"/>
    <col min="13" max="13" width="8.88671875" customWidth="1"/>
    <col min="14" max="14" width="11.5546875" customWidth="1"/>
    <col min="15" max="17" width="8.88671875" customWidth="1"/>
    <col min="18" max="19" width="10.33203125" customWidth="1"/>
    <col min="20" max="20" width="11.21875" customWidth="1"/>
    <col min="21" max="22" width="8.88671875" customWidth="1"/>
    <col min="23" max="23" width="12" customWidth="1"/>
    <col min="24" max="24" width="7.5546875" customWidth="1"/>
    <col min="25" max="25" width="8.88671875" customWidth="1"/>
    <col min="26" max="26" width="6.77734375" customWidth="1"/>
    <col min="27" max="27" width="8.88671875" customWidth="1"/>
    <col min="28" max="28" width="7.6640625" customWidth="1"/>
    <col min="29" max="29" width="8.88671875" customWidth="1"/>
    <col min="30" max="30" width="7.21875" customWidth="1"/>
    <col min="31" max="31" width="8.109375" customWidth="1"/>
    <col min="32" max="32" width="9.44140625" customWidth="1"/>
    <col min="33" max="33" width="8.44140625" customWidth="1"/>
    <col min="34" max="34" width="9.33203125" customWidth="1"/>
    <col min="35" max="36" width="9.21875" customWidth="1"/>
    <col min="37" max="37" width="10.33203125" customWidth="1"/>
    <col min="38" max="38" width="8" bestFit="1" customWidth="1"/>
    <col min="39" max="39" width="68.21875" bestFit="1" customWidth="1"/>
    <col min="40" max="40" width="38.88671875" bestFit="1" customWidth="1"/>
  </cols>
  <sheetData>
    <row r="1" spans="1:39" s="17" customFormat="1" ht="36.75" thickBot="1">
      <c r="A1" s="9" t="s">
        <v>0</v>
      </c>
      <c r="B1" s="60" t="s">
        <v>1</v>
      </c>
      <c r="C1" s="10" t="s">
        <v>19</v>
      </c>
      <c r="D1" s="12" t="s">
        <v>20</v>
      </c>
      <c r="E1" s="12" t="s">
        <v>21</v>
      </c>
      <c r="F1" s="60" t="s">
        <v>22</v>
      </c>
      <c r="G1" s="60" t="s">
        <v>2</v>
      </c>
      <c r="H1" s="60" t="s">
        <v>23</v>
      </c>
      <c r="I1" s="61" t="s">
        <v>3</v>
      </c>
      <c r="J1" s="12" t="s">
        <v>4</v>
      </c>
      <c r="K1" s="11" t="s">
        <v>24</v>
      </c>
      <c r="L1" s="62" t="s">
        <v>16</v>
      </c>
      <c r="M1" s="25" t="s">
        <v>17</v>
      </c>
      <c r="N1" s="13" t="s">
        <v>25</v>
      </c>
      <c r="O1" s="63" t="s">
        <v>5</v>
      </c>
      <c r="P1" s="13" t="s">
        <v>6</v>
      </c>
      <c r="Q1" s="63" t="s">
        <v>5</v>
      </c>
      <c r="R1" s="13" t="s">
        <v>26</v>
      </c>
      <c r="S1" s="14" t="s">
        <v>27</v>
      </c>
      <c r="T1" s="13" t="s">
        <v>28</v>
      </c>
      <c r="U1" s="14" t="s">
        <v>29</v>
      </c>
      <c r="V1" s="64" t="s">
        <v>30</v>
      </c>
      <c r="W1" s="14" t="s">
        <v>31</v>
      </c>
      <c r="X1" s="65" t="s">
        <v>5</v>
      </c>
      <c r="Y1" s="14" t="s">
        <v>32</v>
      </c>
      <c r="Z1" s="65" t="s">
        <v>5</v>
      </c>
      <c r="AA1" s="26" t="s">
        <v>33</v>
      </c>
      <c r="AB1" s="65" t="s">
        <v>5</v>
      </c>
      <c r="AC1" s="14" t="s">
        <v>7</v>
      </c>
      <c r="AD1" s="65" t="s">
        <v>5</v>
      </c>
      <c r="AE1" s="15" t="s">
        <v>8</v>
      </c>
      <c r="AF1" s="66" t="s">
        <v>5</v>
      </c>
      <c r="AG1" s="16" t="s">
        <v>9</v>
      </c>
      <c r="AH1" s="65" t="s">
        <v>5</v>
      </c>
      <c r="AI1" s="67" t="s">
        <v>10</v>
      </c>
      <c r="AJ1" s="68" t="s">
        <v>11</v>
      </c>
      <c r="AK1" s="67" t="s">
        <v>10</v>
      </c>
      <c r="AL1" s="69"/>
    </row>
    <row r="9" spans="1:39" s="72" customFormat="1" ht="11.25">
      <c r="Y9" s="115"/>
    </row>
    <row r="10" spans="1:39" s="72" customFormat="1" ht="11.25">
      <c r="M10" s="114"/>
      <c r="Y10" s="115"/>
    </row>
    <row r="11" spans="1:39" s="72" customFormat="1" ht="11.25">
      <c r="M11" s="115"/>
    </row>
    <row r="12" spans="1:39" s="72" customFormat="1" ht="11.25"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</row>
    <row r="13" spans="1:39" s="7" customFormat="1" ht="13.5" thickBot="1">
      <c r="A13" s="1"/>
      <c r="B13" s="80"/>
      <c r="C13" s="81"/>
      <c r="D13" s="82"/>
      <c r="E13" s="82"/>
      <c r="F13" s="20"/>
      <c r="G13" s="20"/>
      <c r="H13" s="20"/>
      <c r="I13" s="33"/>
      <c r="J13" s="4"/>
      <c r="K13" s="8"/>
      <c r="L13" s="5"/>
      <c r="M13" s="6"/>
      <c r="N13" s="5"/>
      <c r="O13" s="34"/>
      <c r="P13" s="5"/>
      <c r="Q13" s="34"/>
      <c r="R13" s="5"/>
      <c r="S13" s="5"/>
      <c r="T13" s="5"/>
      <c r="U13" s="5"/>
      <c r="V13" s="5"/>
      <c r="W13" s="5"/>
      <c r="X13" s="35"/>
      <c r="Y13" s="6"/>
      <c r="Z13" s="35"/>
      <c r="AA13" s="6"/>
      <c r="AB13" s="35"/>
      <c r="AC13" s="6"/>
      <c r="AD13" s="35"/>
      <c r="AE13" s="6"/>
      <c r="AF13" s="35"/>
      <c r="AG13" s="6"/>
      <c r="AH13" s="35"/>
      <c r="AI13" s="35"/>
      <c r="AJ13" s="6"/>
      <c r="AL13" s="36"/>
      <c r="AM13" s="36"/>
    </row>
    <row r="14" spans="1:39" s="7" customFormat="1" ht="15" customHeight="1">
      <c r="A14" s="219" t="s">
        <v>55</v>
      </c>
      <c r="B14" s="127" t="s">
        <v>89</v>
      </c>
      <c r="C14" s="128">
        <v>37405</v>
      </c>
      <c r="D14" s="86" t="s">
        <v>63</v>
      </c>
      <c r="E14" s="86" t="s">
        <v>107</v>
      </c>
      <c r="F14" s="89">
        <v>1726.65</v>
      </c>
      <c r="G14" s="89">
        <v>1726.65</v>
      </c>
      <c r="H14" s="89">
        <v>1726.65</v>
      </c>
      <c r="I14" s="241" t="s">
        <v>104</v>
      </c>
      <c r="J14" s="242" t="s">
        <v>57</v>
      </c>
      <c r="K14" s="222" t="s">
        <v>55</v>
      </c>
      <c r="L14" s="106">
        <v>286.45133749999997</v>
      </c>
      <c r="M14" s="28">
        <v>76.53</v>
      </c>
      <c r="N14" s="27">
        <v>3045.3035021559704</v>
      </c>
      <c r="O14" s="37">
        <v>4027.3363698678409</v>
      </c>
      <c r="P14" s="38"/>
      <c r="Q14" s="39"/>
      <c r="R14" s="27"/>
      <c r="S14" s="27"/>
      <c r="T14" s="27"/>
      <c r="U14" s="27"/>
      <c r="V14" s="27"/>
      <c r="W14" s="40"/>
      <c r="X14" s="41"/>
      <c r="Y14" s="27">
        <v>23.696669999999997</v>
      </c>
      <c r="Z14" s="37">
        <v>342.06427677855635</v>
      </c>
      <c r="AA14" s="39"/>
      <c r="AB14" s="39"/>
      <c r="AC14" s="40">
        <v>77.631919999999994</v>
      </c>
      <c r="AD14" s="102">
        <v>1120.6260866919577</v>
      </c>
      <c r="AE14" s="225" t="s">
        <v>18</v>
      </c>
      <c r="AF14" s="226"/>
      <c r="AG14" s="106">
        <v>209.92133749999996</v>
      </c>
      <c r="AH14" s="37">
        <v>7057.5760825500329</v>
      </c>
      <c r="AI14" s="42">
        <f>AF14+AH14</f>
        <v>7057.5760825500329</v>
      </c>
      <c r="AJ14" s="210">
        <v>46010</v>
      </c>
      <c r="AK14" s="231">
        <f>AI14+AI15</f>
        <v>10476.806301660859</v>
      </c>
      <c r="AL14" s="205">
        <f>AK14+AK16+AK21+AK24+AK26</f>
        <v>68144.857585808437</v>
      </c>
      <c r="AM14" s="36"/>
    </row>
    <row r="15" spans="1:39" s="7" customFormat="1" ht="15" customHeight="1" thickBot="1">
      <c r="A15" s="220"/>
      <c r="B15" s="129"/>
      <c r="C15" s="130"/>
      <c r="D15" s="100" t="s">
        <v>15</v>
      </c>
      <c r="E15" s="131" t="s">
        <v>64</v>
      </c>
      <c r="F15" s="132">
        <v>1111.1099999999999</v>
      </c>
      <c r="G15" s="100" t="s">
        <v>15</v>
      </c>
      <c r="H15" s="101" t="s">
        <v>15</v>
      </c>
      <c r="I15" s="235"/>
      <c r="J15" s="243"/>
      <c r="K15" s="223"/>
      <c r="L15" s="91">
        <v>118.43442249999998</v>
      </c>
      <c r="M15" s="100" t="s">
        <v>15</v>
      </c>
      <c r="N15" s="22">
        <v>118.43442249999998</v>
      </c>
      <c r="O15" s="47">
        <v>1709.615109555413</v>
      </c>
      <c r="P15" s="48"/>
      <c r="Q15" s="49"/>
      <c r="R15" s="22"/>
      <c r="S15" s="22"/>
      <c r="T15" s="22"/>
      <c r="U15" s="22"/>
      <c r="V15" s="22"/>
      <c r="W15" s="22">
        <v>8.6111024999999994</v>
      </c>
      <c r="X15" s="47">
        <v>124</v>
      </c>
      <c r="Y15" s="22">
        <v>10.866298</v>
      </c>
      <c r="Z15" s="47">
        <v>156.85631637822019</v>
      </c>
      <c r="AA15" s="49"/>
      <c r="AB15" s="49"/>
      <c r="AC15" s="22">
        <v>41.145327999999999</v>
      </c>
      <c r="AD15" s="133">
        <v>593.9377501200164</v>
      </c>
      <c r="AE15" s="227"/>
      <c r="AF15" s="228"/>
      <c r="AG15" s="91">
        <v>118.43442249999998</v>
      </c>
      <c r="AH15" s="47">
        <v>3419.2302191108261</v>
      </c>
      <c r="AI15" s="92">
        <f t="shared" ref="AI15:AI19" si="0">AF15+AH15</f>
        <v>3419.2302191108261</v>
      </c>
      <c r="AJ15" s="211"/>
      <c r="AK15" s="232"/>
      <c r="AL15" s="206"/>
      <c r="AM15" s="7" t="s">
        <v>71</v>
      </c>
    </row>
    <row r="16" spans="1:39" s="7" customFormat="1" ht="15" customHeight="1">
      <c r="A16" s="220"/>
      <c r="B16" s="134" t="s">
        <v>90</v>
      </c>
      <c r="C16" s="128">
        <v>37405</v>
      </c>
      <c r="D16" s="86" t="s">
        <v>63</v>
      </c>
      <c r="E16" s="86" t="s">
        <v>63</v>
      </c>
      <c r="F16" s="89">
        <v>3821.22</v>
      </c>
      <c r="G16" s="89">
        <v>3821.22</v>
      </c>
      <c r="H16" s="89">
        <v>3821.22</v>
      </c>
      <c r="I16" s="233" t="s">
        <v>105</v>
      </c>
      <c r="J16" s="243"/>
      <c r="K16" s="223"/>
      <c r="L16" s="87">
        <v>351.82</v>
      </c>
      <c r="M16" s="88">
        <v>124.36</v>
      </c>
      <c r="N16" s="135">
        <v>4036</v>
      </c>
      <c r="O16" s="43">
        <v>5079</v>
      </c>
      <c r="P16" s="136"/>
      <c r="Q16" s="137"/>
      <c r="R16" s="135"/>
      <c r="S16" s="135"/>
      <c r="T16" s="135"/>
      <c r="U16" s="135"/>
      <c r="V16" s="135"/>
      <c r="W16" s="135"/>
      <c r="X16" s="138"/>
      <c r="Y16" s="135">
        <v>28.177495999999998</v>
      </c>
      <c r="Z16" s="138">
        <v>406.74553811445554</v>
      </c>
      <c r="AA16" s="137"/>
      <c r="AB16" s="137"/>
      <c r="AC16" s="135">
        <v>84.65</v>
      </c>
      <c r="AD16" s="139">
        <v>1222</v>
      </c>
      <c r="AE16" s="227"/>
      <c r="AF16" s="228"/>
      <c r="AG16" s="87">
        <v>227.46</v>
      </c>
      <c r="AH16" s="138">
        <v>8362</v>
      </c>
      <c r="AI16" s="90">
        <f t="shared" si="0"/>
        <v>8362</v>
      </c>
      <c r="AJ16" s="211"/>
      <c r="AK16" s="236">
        <f>AI16+AI17+AI18+AI19+AI20</f>
        <v>21216.093596166815</v>
      </c>
      <c r="AL16" s="206"/>
      <c r="AM16" s="36"/>
    </row>
    <row r="17" spans="1:39" s="7" customFormat="1" ht="15.75" customHeight="1">
      <c r="A17" s="220"/>
      <c r="B17" s="134"/>
      <c r="C17" s="140"/>
      <c r="D17" s="141" t="s">
        <v>15</v>
      </c>
      <c r="E17" s="142" t="s">
        <v>65</v>
      </c>
      <c r="F17" s="143">
        <v>555.54999999999995</v>
      </c>
      <c r="G17" s="141" t="s">
        <v>15</v>
      </c>
      <c r="H17" s="144" t="s">
        <v>15</v>
      </c>
      <c r="I17" s="234"/>
      <c r="J17" s="243"/>
      <c r="K17" s="223"/>
      <c r="L17" s="107">
        <v>110.39</v>
      </c>
      <c r="M17" s="141" t="s">
        <v>15</v>
      </c>
      <c r="N17" s="30">
        <v>110.39</v>
      </c>
      <c r="O17" s="145">
        <v>1593</v>
      </c>
      <c r="P17" s="44"/>
      <c r="Q17" s="45"/>
      <c r="R17" s="30"/>
      <c r="S17" s="30"/>
      <c r="T17" s="30"/>
      <c r="U17" s="30"/>
      <c r="V17" s="30"/>
      <c r="W17" s="30">
        <v>4.3055124999999999</v>
      </c>
      <c r="X17" s="43">
        <v>62.150589912993418</v>
      </c>
      <c r="Y17" s="30">
        <v>9.8662900000000011</v>
      </c>
      <c r="Z17" s="43">
        <v>142.42108082433109</v>
      </c>
      <c r="AA17" s="45"/>
      <c r="AB17" s="45"/>
      <c r="AC17" s="30">
        <v>39.65</v>
      </c>
      <c r="AD17" s="103">
        <v>572</v>
      </c>
      <c r="AE17" s="227"/>
      <c r="AF17" s="228"/>
      <c r="AG17" s="107">
        <v>110.39</v>
      </c>
      <c r="AH17" s="43">
        <v>3187</v>
      </c>
      <c r="AI17" s="46">
        <f t="shared" si="0"/>
        <v>3187</v>
      </c>
      <c r="AJ17" s="211"/>
      <c r="AK17" s="237"/>
      <c r="AL17" s="206"/>
      <c r="AM17" s="7" t="s">
        <v>83</v>
      </c>
    </row>
    <row r="18" spans="1:39" s="7" customFormat="1" ht="12.75" customHeight="1">
      <c r="A18" s="220"/>
      <c r="B18" s="134"/>
      <c r="C18" s="140"/>
      <c r="D18" s="146" t="s">
        <v>15</v>
      </c>
      <c r="E18" s="142" t="s">
        <v>65</v>
      </c>
      <c r="F18" s="143">
        <v>555.54999999999995</v>
      </c>
      <c r="G18" s="146" t="s">
        <v>15</v>
      </c>
      <c r="H18" s="147" t="s">
        <v>15</v>
      </c>
      <c r="I18" s="234"/>
      <c r="J18" s="243"/>
      <c r="K18" s="223"/>
      <c r="L18" s="107">
        <v>110.39211249999998</v>
      </c>
      <c r="M18" s="146" t="s">
        <v>15</v>
      </c>
      <c r="N18" s="148">
        <v>110.39211249999998</v>
      </c>
      <c r="O18" s="149">
        <v>1593.5233990417034</v>
      </c>
      <c r="P18" s="44"/>
      <c r="Q18" s="44"/>
      <c r="R18" s="30"/>
      <c r="S18" s="30"/>
      <c r="T18" s="30"/>
      <c r="U18" s="30"/>
      <c r="V18" s="30"/>
      <c r="W18" s="30">
        <v>4.3055124999999999</v>
      </c>
      <c r="X18" s="43">
        <v>62.150589912993418</v>
      </c>
      <c r="Y18" s="148">
        <v>9.8662900000000011</v>
      </c>
      <c r="Z18" s="145">
        <v>142.42108082433109</v>
      </c>
      <c r="AA18" s="44"/>
      <c r="AB18" s="44"/>
      <c r="AC18" s="30">
        <v>39.650639999999996</v>
      </c>
      <c r="AD18" s="150">
        <v>572.36174936845134</v>
      </c>
      <c r="AE18" s="227"/>
      <c r="AF18" s="228"/>
      <c r="AG18" s="151">
        <v>110.39211249999998</v>
      </c>
      <c r="AH18" s="149">
        <v>3187.0467980834069</v>
      </c>
      <c r="AI18" s="150">
        <f t="shared" si="0"/>
        <v>3187.0467980834069</v>
      </c>
      <c r="AJ18" s="211"/>
      <c r="AK18" s="237"/>
      <c r="AL18" s="206"/>
    </row>
    <row r="19" spans="1:39" s="7" customFormat="1" ht="15.75" customHeight="1">
      <c r="A19" s="220"/>
      <c r="B19" s="134"/>
      <c r="C19" s="140"/>
      <c r="D19" s="146" t="s">
        <v>15</v>
      </c>
      <c r="E19" s="142" t="s">
        <v>65</v>
      </c>
      <c r="F19" s="143">
        <v>555.54999999999995</v>
      </c>
      <c r="G19" s="146" t="s">
        <v>15</v>
      </c>
      <c r="H19" s="147" t="s">
        <v>15</v>
      </c>
      <c r="I19" s="234"/>
      <c r="J19" s="243"/>
      <c r="K19" s="223"/>
      <c r="L19" s="107">
        <v>110.39211249999998</v>
      </c>
      <c r="M19" s="146" t="s">
        <v>15</v>
      </c>
      <c r="N19" s="31">
        <v>110.39211249999998</v>
      </c>
      <c r="O19" s="43">
        <v>1593.5233990417034</v>
      </c>
      <c r="P19" s="44"/>
      <c r="Q19" s="44"/>
      <c r="R19" s="30"/>
      <c r="S19" s="30"/>
      <c r="T19" s="30"/>
      <c r="U19" s="30"/>
      <c r="V19" s="30"/>
      <c r="W19" s="30">
        <v>4.3055124999999999</v>
      </c>
      <c r="X19" s="43">
        <v>62.150589912993418</v>
      </c>
      <c r="Y19" s="31">
        <v>9.8662900000000011</v>
      </c>
      <c r="Z19" s="149">
        <v>142.42108082433109</v>
      </c>
      <c r="AA19" s="44"/>
      <c r="AB19" s="44"/>
      <c r="AC19" s="30">
        <v>39.650639999999996</v>
      </c>
      <c r="AD19" s="150">
        <v>572.36174936845134</v>
      </c>
      <c r="AE19" s="227"/>
      <c r="AF19" s="228"/>
      <c r="AG19" s="151">
        <v>110.39211249999998</v>
      </c>
      <c r="AH19" s="149">
        <v>3187.0467980834069</v>
      </c>
      <c r="AI19" s="150">
        <f t="shared" si="0"/>
        <v>3187.0467980834069</v>
      </c>
      <c r="AJ19" s="211"/>
      <c r="AK19" s="237"/>
      <c r="AL19" s="206"/>
    </row>
    <row r="20" spans="1:39" s="7" customFormat="1" ht="15" customHeight="1" thickBot="1">
      <c r="A20" s="220"/>
      <c r="B20" s="152"/>
      <c r="C20" s="153"/>
      <c r="D20" s="154" t="s">
        <v>15</v>
      </c>
      <c r="E20" s="155" t="s">
        <v>66</v>
      </c>
      <c r="F20" s="132">
        <v>777.77</v>
      </c>
      <c r="G20" s="154" t="s">
        <v>15</v>
      </c>
      <c r="H20" s="117" t="s">
        <v>15</v>
      </c>
      <c r="I20" s="235"/>
      <c r="J20" s="243"/>
      <c r="K20" s="223"/>
      <c r="L20" s="91">
        <v>114.78</v>
      </c>
      <c r="M20" s="154" t="s">
        <v>15</v>
      </c>
      <c r="N20" s="22">
        <v>114.78</v>
      </c>
      <c r="O20" s="156">
        <v>1647</v>
      </c>
      <c r="P20" s="48"/>
      <c r="Q20" s="49"/>
      <c r="R20" s="22"/>
      <c r="S20" s="22"/>
      <c r="T20" s="22"/>
      <c r="U20" s="22"/>
      <c r="V20" s="22"/>
      <c r="W20" s="157">
        <v>6.0277175000000005</v>
      </c>
      <c r="X20" s="158">
        <v>87.010825878190744</v>
      </c>
      <c r="Y20" s="22">
        <v>10.266286000000001</v>
      </c>
      <c r="Z20" s="47">
        <v>148.19507111302229</v>
      </c>
      <c r="AA20" s="49"/>
      <c r="AB20" s="49"/>
      <c r="AC20" s="157">
        <v>40.72</v>
      </c>
      <c r="AD20" s="133">
        <v>588</v>
      </c>
      <c r="AE20" s="227"/>
      <c r="AF20" s="228"/>
      <c r="AG20" s="91">
        <v>114.78</v>
      </c>
      <c r="AH20" s="47">
        <v>3293</v>
      </c>
      <c r="AI20" s="92">
        <f>AF20+AH20</f>
        <v>3293</v>
      </c>
      <c r="AJ20" s="211"/>
      <c r="AK20" s="238"/>
      <c r="AL20" s="206"/>
      <c r="AM20" s="36"/>
    </row>
    <row r="21" spans="1:39" s="7" customFormat="1" ht="15" customHeight="1">
      <c r="A21" s="220"/>
      <c r="B21" s="159" t="s">
        <v>91</v>
      </c>
      <c r="C21" s="128">
        <v>37405</v>
      </c>
      <c r="D21" s="86" t="s">
        <v>67</v>
      </c>
      <c r="E21" s="86" t="s">
        <v>67</v>
      </c>
      <c r="F21" s="89">
        <v>2333.21</v>
      </c>
      <c r="G21" s="89">
        <v>2333.21</v>
      </c>
      <c r="H21" s="89">
        <v>2333.21</v>
      </c>
      <c r="I21" s="233" t="s">
        <v>104</v>
      </c>
      <c r="J21" s="243"/>
      <c r="K21" s="223"/>
      <c r="L21" s="87">
        <v>266.56</v>
      </c>
      <c r="M21" s="88">
        <v>97.31</v>
      </c>
      <c r="N21" s="135">
        <v>2412.75</v>
      </c>
      <c r="O21" s="138">
        <v>3669</v>
      </c>
      <c r="P21" s="136"/>
      <c r="Q21" s="137"/>
      <c r="R21" s="135"/>
      <c r="S21" s="135"/>
      <c r="T21" s="135"/>
      <c r="U21" s="135"/>
      <c r="V21" s="135"/>
      <c r="W21" s="135"/>
      <c r="X21" s="138"/>
      <c r="Y21" s="135">
        <v>26.93</v>
      </c>
      <c r="Z21" s="138">
        <v>389</v>
      </c>
      <c r="AA21" s="137"/>
      <c r="AB21" s="137"/>
      <c r="AC21" s="135">
        <v>60.22</v>
      </c>
      <c r="AD21" s="139">
        <v>869</v>
      </c>
      <c r="AE21" s="227"/>
      <c r="AF21" s="228"/>
      <c r="AG21" s="87">
        <v>169.25</v>
      </c>
      <c r="AH21" s="138">
        <v>6113</v>
      </c>
      <c r="AI21" s="90">
        <f t="shared" ref="AI21:AI25" si="1">AF21+AH21</f>
        <v>6113</v>
      </c>
      <c r="AJ21" s="211"/>
      <c r="AK21" s="236">
        <f>AI21+AI22+AI23</f>
        <v>12593</v>
      </c>
      <c r="AL21" s="206"/>
      <c r="AM21" s="7" t="s">
        <v>84</v>
      </c>
    </row>
    <row r="22" spans="1:39" s="7" customFormat="1" ht="15" customHeight="1">
      <c r="A22" s="220"/>
      <c r="B22" s="160"/>
      <c r="C22" s="140"/>
      <c r="D22" s="146" t="s">
        <v>15</v>
      </c>
      <c r="E22" s="142" t="s">
        <v>65</v>
      </c>
      <c r="F22" s="161">
        <v>1111.1099999999999</v>
      </c>
      <c r="G22" s="146" t="s">
        <v>15</v>
      </c>
      <c r="H22" s="147" t="s">
        <v>15</v>
      </c>
      <c r="I22" s="234"/>
      <c r="J22" s="243"/>
      <c r="K22" s="223"/>
      <c r="L22" s="107">
        <v>115.5</v>
      </c>
      <c r="M22" s="146" t="s">
        <v>15</v>
      </c>
      <c r="N22" s="30">
        <v>115.5</v>
      </c>
      <c r="O22" s="43">
        <v>1667</v>
      </c>
      <c r="P22" s="44"/>
      <c r="Q22" s="45"/>
      <c r="R22" s="30"/>
      <c r="S22" s="30"/>
      <c r="T22" s="30"/>
      <c r="U22" s="30"/>
      <c r="V22" s="30"/>
      <c r="W22" s="30">
        <v>8.6111024999999994</v>
      </c>
      <c r="X22" s="43">
        <v>124.30229854779257</v>
      </c>
      <c r="Y22" s="30">
        <v>10.87</v>
      </c>
      <c r="Z22" s="43">
        <v>157</v>
      </c>
      <c r="AA22" s="45"/>
      <c r="AB22" s="45"/>
      <c r="AC22" s="30">
        <v>39.97</v>
      </c>
      <c r="AD22" s="103">
        <v>447</v>
      </c>
      <c r="AE22" s="227"/>
      <c r="AF22" s="228"/>
      <c r="AG22" s="107">
        <v>115.5</v>
      </c>
      <c r="AH22" s="43">
        <v>3335</v>
      </c>
      <c r="AI22" s="46">
        <f t="shared" si="1"/>
        <v>3335</v>
      </c>
      <c r="AJ22" s="211"/>
      <c r="AK22" s="237"/>
      <c r="AL22" s="206"/>
      <c r="AM22" s="36"/>
    </row>
    <row r="23" spans="1:39" s="7" customFormat="1" ht="15.75" customHeight="1" thickBot="1">
      <c r="A23" s="220"/>
      <c r="B23" s="162"/>
      <c r="C23" s="153"/>
      <c r="D23" s="154" t="s">
        <v>15</v>
      </c>
      <c r="E23" s="155" t="s">
        <v>68</v>
      </c>
      <c r="F23" s="132">
        <v>777.77</v>
      </c>
      <c r="G23" s="154" t="s">
        <v>15</v>
      </c>
      <c r="H23" s="117" t="s">
        <v>15</v>
      </c>
      <c r="I23" s="235"/>
      <c r="J23" s="243"/>
      <c r="K23" s="223"/>
      <c r="L23" s="108">
        <v>108.92</v>
      </c>
      <c r="M23" s="154" t="s">
        <v>15</v>
      </c>
      <c r="N23" s="22">
        <v>108.92</v>
      </c>
      <c r="O23" s="47">
        <v>1572</v>
      </c>
      <c r="P23" s="48"/>
      <c r="Q23" s="49"/>
      <c r="R23" s="22"/>
      <c r="S23" s="22"/>
      <c r="T23" s="22"/>
      <c r="U23" s="22"/>
      <c r="V23" s="22"/>
      <c r="W23" s="22">
        <v>6.0277175000000005</v>
      </c>
      <c r="X23" s="47">
        <v>87.010825878190744</v>
      </c>
      <c r="Y23" s="22">
        <v>10.266286000000001</v>
      </c>
      <c r="Z23" s="47">
        <v>148.19507111302229</v>
      </c>
      <c r="AA23" s="49"/>
      <c r="AB23" s="49"/>
      <c r="AC23" s="22">
        <v>38.369999999999997</v>
      </c>
      <c r="AD23" s="104">
        <v>554</v>
      </c>
      <c r="AE23" s="227"/>
      <c r="AF23" s="228"/>
      <c r="AG23" s="108">
        <v>108.92</v>
      </c>
      <c r="AH23" s="47">
        <v>3145</v>
      </c>
      <c r="AI23" s="50">
        <f t="shared" si="1"/>
        <v>3145</v>
      </c>
      <c r="AJ23" s="211"/>
      <c r="AK23" s="238"/>
      <c r="AL23" s="206"/>
    </row>
    <row r="24" spans="1:39" s="7" customFormat="1" ht="12.75" customHeight="1">
      <c r="A24" s="220"/>
      <c r="B24" s="163" t="s">
        <v>92</v>
      </c>
      <c r="C24" s="128">
        <v>37405</v>
      </c>
      <c r="D24" s="86" t="s">
        <v>63</v>
      </c>
      <c r="E24" s="164" t="s">
        <v>108</v>
      </c>
      <c r="F24" s="165">
        <v>1893.21</v>
      </c>
      <c r="G24" s="165">
        <v>1893.21</v>
      </c>
      <c r="H24" s="165">
        <v>1893.21</v>
      </c>
      <c r="I24" s="233" t="s">
        <v>105</v>
      </c>
      <c r="J24" s="243"/>
      <c r="K24" s="223"/>
      <c r="L24" s="106">
        <v>248.34</v>
      </c>
      <c r="M24" s="28">
        <v>79.83</v>
      </c>
      <c r="N24" s="52">
        <v>1086.22</v>
      </c>
      <c r="O24" s="53">
        <v>3332</v>
      </c>
      <c r="P24" s="38"/>
      <c r="Q24" s="38"/>
      <c r="R24" s="27"/>
      <c r="S24" s="27"/>
      <c r="T24" s="27"/>
      <c r="U24" s="27"/>
      <c r="V24" s="27"/>
      <c r="W24" s="27"/>
      <c r="X24" s="37"/>
      <c r="Y24" s="52">
        <v>24</v>
      </c>
      <c r="Z24" s="53">
        <v>346</v>
      </c>
      <c r="AA24" s="38"/>
      <c r="AB24" s="38"/>
      <c r="AC24" s="27">
        <v>61.07</v>
      </c>
      <c r="AD24" s="105">
        <v>852</v>
      </c>
      <c r="AE24" s="227"/>
      <c r="AF24" s="228"/>
      <c r="AG24" s="109">
        <v>168.51</v>
      </c>
      <c r="AH24" s="54">
        <v>5764</v>
      </c>
      <c r="AI24" s="55">
        <f t="shared" si="1"/>
        <v>5764</v>
      </c>
      <c r="AJ24" s="211"/>
      <c r="AK24" s="239">
        <f>AI24+AI25</f>
        <v>9183</v>
      </c>
      <c r="AL24" s="206"/>
    </row>
    <row r="25" spans="1:39" s="7" customFormat="1" ht="15.75" customHeight="1" thickBot="1">
      <c r="A25" s="220"/>
      <c r="B25" s="152"/>
      <c r="C25" s="153"/>
      <c r="D25" s="100" t="s">
        <v>15</v>
      </c>
      <c r="E25" s="131" t="s">
        <v>64</v>
      </c>
      <c r="F25" s="132">
        <v>1111.1099999999999</v>
      </c>
      <c r="G25" s="100" t="s">
        <v>15</v>
      </c>
      <c r="H25" s="101" t="s">
        <v>15</v>
      </c>
      <c r="I25" s="235"/>
      <c r="J25" s="243"/>
      <c r="K25" s="223"/>
      <c r="L25" s="108">
        <v>118.43</v>
      </c>
      <c r="M25" s="100" t="s">
        <v>15</v>
      </c>
      <c r="N25" s="23">
        <v>118.43</v>
      </c>
      <c r="O25" s="24">
        <v>1710</v>
      </c>
      <c r="P25" s="48"/>
      <c r="Q25" s="48"/>
      <c r="R25" s="22"/>
      <c r="S25" s="22"/>
      <c r="T25" s="22"/>
      <c r="U25" s="22"/>
      <c r="V25" s="22"/>
      <c r="W25" s="22">
        <v>8.6111024999999994</v>
      </c>
      <c r="X25" s="47">
        <v>124</v>
      </c>
      <c r="Y25" s="23">
        <v>10.87</v>
      </c>
      <c r="Z25" s="24">
        <v>157</v>
      </c>
      <c r="AA25" s="48"/>
      <c r="AB25" s="48"/>
      <c r="AC25" s="22">
        <v>41.15</v>
      </c>
      <c r="AD25" s="93">
        <v>882</v>
      </c>
      <c r="AE25" s="227"/>
      <c r="AF25" s="228"/>
      <c r="AG25" s="110">
        <v>118.43</v>
      </c>
      <c r="AH25" s="24">
        <v>3419</v>
      </c>
      <c r="AI25" s="56">
        <f t="shared" si="1"/>
        <v>3419</v>
      </c>
      <c r="AJ25" s="212"/>
      <c r="AK25" s="240"/>
      <c r="AL25" s="206"/>
      <c r="AM25" s="7" t="s">
        <v>86</v>
      </c>
    </row>
    <row r="26" spans="1:39" s="7" customFormat="1" ht="15" customHeight="1">
      <c r="A26" s="220"/>
      <c r="B26" s="160" t="s">
        <v>95</v>
      </c>
      <c r="C26" s="140">
        <v>41761</v>
      </c>
      <c r="D26" s="142" t="s">
        <v>72</v>
      </c>
      <c r="E26" s="142" t="s">
        <v>109</v>
      </c>
      <c r="F26" s="148">
        <v>11841.77</v>
      </c>
      <c r="G26" s="148">
        <v>11841.77</v>
      </c>
      <c r="H26" s="170" t="s">
        <v>73</v>
      </c>
      <c r="I26" s="241" t="s">
        <v>104</v>
      </c>
      <c r="J26" s="243"/>
      <c r="K26" s="223"/>
      <c r="L26" s="106">
        <v>1420.9194174999998</v>
      </c>
      <c r="M26" s="28">
        <v>231.57</v>
      </c>
      <c r="N26" s="27">
        <v>1189.3494174999998</v>
      </c>
      <c r="O26" s="37">
        <v>5319.8437231995422</v>
      </c>
      <c r="P26" s="38"/>
      <c r="Q26" s="39"/>
      <c r="R26" s="27"/>
      <c r="S26" s="27"/>
      <c r="T26" s="27"/>
      <c r="U26" s="27"/>
      <c r="V26" s="27"/>
      <c r="W26" s="40"/>
      <c r="X26" s="41"/>
      <c r="Y26" s="27">
        <v>4.0026550000000043</v>
      </c>
      <c r="Z26" s="37">
        <v>17.903484682106303</v>
      </c>
      <c r="AA26" s="27">
        <v>154.684832</v>
      </c>
      <c r="AB26" s="37">
        <v>691.89013798745657</v>
      </c>
      <c r="AC26" s="40">
        <v>261.78169029999998</v>
      </c>
      <c r="AD26" s="102">
        <v>594</v>
      </c>
      <c r="AE26" s="227"/>
      <c r="AF26" s="228"/>
      <c r="AG26" s="106">
        <v>1189.3494174999998</v>
      </c>
      <c r="AH26" s="37">
        <v>10639.687446399084</v>
      </c>
      <c r="AI26" s="42">
        <f>AF26+AH26</f>
        <v>10639.687446399084</v>
      </c>
      <c r="AJ26" s="210">
        <v>46004</v>
      </c>
      <c r="AK26" s="231">
        <f>AI26+AI27</f>
        <v>14675.957687980765</v>
      </c>
      <c r="AL26" s="206"/>
      <c r="AM26" s="36"/>
    </row>
    <row r="27" spans="1:39" s="7" customFormat="1" ht="15" customHeight="1" thickBot="1">
      <c r="A27" s="221"/>
      <c r="B27" s="162"/>
      <c r="C27" s="153"/>
      <c r="D27" s="100" t="s">
        <v>15</v>
      </c>
      <c r="E27" s="155" t="s">
        <v>74</v>
      </c>
      <c r="F27" s="171">
        <v>11841.77</v>
      </c>
      <c r="G27" s="100" t="s">
        <v>15</v>
      </c>
      <c r="H27" s="172" t="s">
        <v>73</v>
      </c>
      <c r="I27" s="235"/>
      <c r="J27" s="244"/>
      <c r="K27" s="224"/>
      <c r="L27" s="91">
        <v>451.1914175</v>
      </c>
      <c r="M27" s="100" t="s">
        <v>15</v>
      </c>
      <c r="N27" s="22">
        <v>451.1914175</v>
      </c>
      <c r="O27" s="47">
        <v>2018.1351207908397</v>
      </c>
      <c r="P27" s="48"/>
      <c r="Q27" s="49"/>
      <c r="R27" s="22"/>
      <c r="S27" s="22"/>
      <c r="T27" s="22"/>
      <c r="U27" s="22"/>
      <c r="V27" s="22"/>
      <c r="W27" s="22">
        <v>91.77</v>
      </c>
      <c r="X27" s="47">
        <v>410</v>
      </c>
      <c r="Y27" s="22">
        <v>22.962655000000005</v>
      </c>
      <c r="Z27" s="47">
        <v>102.70971194194631</v>
      </c>
      <c r="AA27" s="22">
        <v>52.546832000000002</v>
      </c>
      <c r="AB27" s="47">
        <v>235.03684474560288</v>
      </c>
      <c r="AC27" s="22">
        <v>44.190290300000008</v>
      </c>
      <c r="AD27" s="133">
        <v>197.65885030907722</v>
      </c>
      <c r="AE27" s="229"/>
      <c r="AF27" s="230"/>
      <c r="AG27" s="91">
        <v>451.1914175</v>
      </c>
      <c r="AH27" s="47">
        <v>4036.2702415816793</v>
      </c>
      <c r="AI27" s="92">
        <f t="shared" ref="AI27" si="2">AF27+AH27</f>
        <v>4036.2702415816793</v>
      </c>
      <c r="AJ27" s="212"/>
      <c r="AK27" s="232"/>
      <c r="AL27" s="207"/>
      <c r="AM27" s="7" t="s">
        <v>75</v>
      </c>
    </row>
    <row r="28" spans="1:39" s="7" customFormat="1" ht="12.75">
      <c r="A28" s="1"/>
      <c r="B28" s="1"/>
      <c r="C28" s="2"/>
      <c r="D28" s="8"/>
      <c r="E28" s="8"/>
      <c r="F28" s="57"/>
      <c r="G28" s="3"/>
      <c r="H28" s="3"/>
      <c r="I28" s="3"/>
      <c r="J28" s="4"/>
      <c r="K28" s="4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9"/>
      <c r="AC28" s="58"/>
      <c r="AD28" s="35"/>
      <c r="AE28" s="6"/>
      <c r="AF28" s="35"/>
      <c r="AG28" s="6"/>
      <c r="AH28" s="35"/>
      <c r="AI28" s="35"/>
      <c r="AJ28" s="6"/>
      <c r="AK28" s="35"/>
    </row>
  </sheetData>
  <mergeCells count="17">
    <mergeCell ref="A14:A27"/>
    <mergeCell ref="I14:I15"/>
    <mergeCell ref="J14:J27"/>
    <mergeCell ref="K14:K27"/>
    <mergeCell ref="AE14:AF27"/>
    <mergeCell ref="AJ14:AJ25"/>
    <mergeCell ref="AK14:AK15"/>
    <mergeCell ref="AL14:AL27"/>
    <mergeCell ref="I16:I20"/>
    <mergeCell ref="AK16:AK20"/>
    <mergeCell ref="I21:I23"/>
    <mergeCell ref="AK21:AK23"/>
    <mergeCell ref="I24:I25"/>
    <mergeCell ref="AK24:AK25"/>
    <mergeCell ref="I26:I27"/>
    <mergeCell ref="AJ26:AJ27"/>
    <mergeCell ref="AK26:AK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219-105</vt:lpstr>
      <vt:lpstr>219γ5</vt:lpstr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2026-01-31T19:50:29Z</dcterms:modified>
</cp:coreProperties>
</file>