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" sheetId="1" r:id="rId1"/>
    <sheet name="219γ3 = δάνεια" sheetId="13" r:id="rId2"/>
  </sheets>
  <calcPr calcId="125725"/>
</workbook>
</file>

<file path=xl/calcChain.xml><?xml version="1.0" encoding="utf-8"?>
<calcChain xmlns="http://schemas.openxmlformats.org/spreadsheetml/2006/main">
  <c r="AJ28" i="13"/>
  <c r="AL28" s="1"/>
  <c r="AJ27"/>
  <c r="S27"/>
  <c r="AJ26"/>
  <c r="S26"/>
  <c r="AJ25"/>
  <c r="AL25" s="1"/>
  <c r="S25"/>
  <c r="AJ24"/>
  <c r="AJ23"/>
  <c r="AJ22"/>
  <c r="AJ21"/>
  <c r="AJ20"/>
  <c r="AJ19"/>
  <c r="AJ18"/>
  <c r="AJ17"/>
  <c r="AJ16"/>
  <c r="AJ15"/>
  <c r="AJ14"/>
  <c r="AL13" s="1"/>
  <c r="AJ13"/>
  <c r="AJ12"/>
  <c r="AL12" s="1"/>
  <c r="AJ11"/>
  <c r="AL11" s="1"/>
  <c r="AJ10"/>
  <c r="H10"/>
  <c r="AJ9"/>
  <c r="H9"/>
  <c r="AJ8"/>
  <c r="J8"/>
  <c r="H8"/>
  <c r="AJ7"/>
  <c r="H7"/>
  <c r="AJ6"/>
  <c r="H6"/>
  <c r="AJ5"/>
  <c r="J5"/>
  <c r="H5"/>
  <c r="AL16" l="1"/>
  <c r="AL5"/>
  <c r="AL19"/>
  <c r="AM11" s="1"/>
  <c r="AL22"/>
  <c r="AL8"/>
  <c r="AM5" s="1"/>
  <c r="E19" i="1" l="1"/>
  <c r="E21" s="1"/>
  <c r="E8" l="1"/>
  <c r="E25" l="1"/>
</calcChain>
</file>

<file path=xl/sharedStrings.xml><?xml version="1.0" encoding="utf-8"?>
<sst xmlns="http://schemas.openxmlformats.org/spreadsheetml/2006/main" count="196" uniqueCount="83">
  <si>
    <t>συμβόλαια</t>
  </si>
  <si>
    <t>ποσό</t>
  </si>
  <si>
    <t>απαίτηση</t>
  </si>
  <si>
    <t>αΑ</t>
  </si>
  <si>
    <t>αρ. συμβολ</t>
  </si>
  <si>
    <t>ημερο μηνία</t>
  </si>
  <si>
    <t>πράξη</t>
  </si>
  <si>
    <t>πράξη βάσει ΑΓΑΠΕ</t>
  </si>
  <si>
    <t>πράξη βάσει ΤΑΝ</t>
  </si>
  <si>
    <t>ποσό πράξης</t>
  </si>
  <si>
    <t>ποσό πράξης σε €</t>
  </si>
  <si>
    <t>ποσό πράξης βάσει ΑΓΑΠΕ</t>
  </si>
  <si>
    <t>ποσό πράξης βάσει ΤΑΝ</t>
  </si>
  <si>
    <t>υπόλογος</t>
  </si>
  <si>
    <t>περιοχή</t>
  </si>
  <si>
    <t>θέση στο 219γ3</t>
  </si>
  <si>
    <t>έπρεπε να χρεώσει</t>
  </si>
  <si>
    <t>χρέωσε</t>
  </si>
  <si>
    <t>καθεστώς ΤΟΓΚΑΣ</t>
  </si>
  <si>
    <t>με ΖΗΛ π.χ.-1</t>
  </si>
  <si>
    <t>ΔΟΛΟΣ</t>
  </si>
  <si>
    <t>κ-15 ελέγχου ΤΑΝ</t>
  </si>
  <si>
    <t>κ-15 βάσει  zηλ</t>
  </si>
  <si>
    <t>διαφυγώντα  κ-15</t>
  </si>
  <si>
    <t>διαφυγόντα ταμεία -χαρτοσημα</t>
  </si>
  <si>
    <t>διαφυγών ΦΠΑ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</si>
  <si>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</si>
  <si>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</si>
  <si>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</si>
  <si>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</si>
  <si>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</si>
  <si>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219-1</t>
  </si>
  <si>
    <t>δάνειο χρεωλυτικό</t>
  </si>
  <si>
    <t>δάνειο χρεωλυτικό ενυπόθηκο [κ. Τερζίδης Κύρος]</t>
  </si>
  <si>
    <t>Παναγία</t>
  </si>
  <si>
    <t>ΤΟΓΚΑ …. και ….  ΔΟΛΟΣ</t>
  </si>
  <si>
    <t>υποθήκη</t>
  </si>
  <si>
    <t>ΔΕΝ</t>
  </si>
  <si>
    <t>πληρεξούσιο</t>
  </si>
  <si>
    <t>κατάσχεσης 20.305.293δρχ [= 55.651,50] … ΑΡΣΗ</t>
  </si>
  <si>
    <t>άρση κατάσχεσης</t>
  </si>
  <si>
    <t>ΙΔΕ = **219-1**</t>
  </si>
  <si>
    <t>υποθήκης ????  5.495.705δρχ ΕΞΑΛΕΙΨΗ</t>
  </si>
  <si>
    <t>εξάλειψη υποθήκης</t>
  </si>
  <si>
    <t>δανείου ??? 5.495.700 δρχ …. ΕΞΟΦΛΗΣΗ</t>
  </si>
  <si>
    <t>δανείου ???? ΤΟΚΟΙ</t>
  </si>
  <si>
    <t>υποθήκης ???? 12.000.000δρχ ΕΞΑΛΕΙΨΗ</t>
  </si>
  <si>
    <t>δανείου ??? 12.000.000δρχ …. ΕΞΟΦΛΗΣΗ</t>
  </si>
  <si>
    <t>υποθήκης ???? 2.168.354δρχ …. ΕΞΑΛΕΙΨΗ</t>
  </si>
  <si>
    <t>δανείου ??? 2.168.354δρχ ….. ΕΞΟΦΛΗΣΗ</t>
  </si>
  <si>
    <t>'του πλήρωσα ΚΑΙ τους φόρους''</t>
  </si>
  <si>
    <t>***219-1*** = ΜΗΠΩΣ όταν η ΑΓΑΠΕ μου σιγοψυθίρησε πως … ''του πλήρωσα και τους φόρους'' …. ΜΗΠΩΣ εννοεί κάποιο τμήμα από το ανωτέρω ποσό της 25-2-05  ;;;;;;!!::</t>
  </si>
  <si>
    <t>***219-1*** = γίνεται άρση κατάσχεσης ΓΙΑ το σύνολο των δανείων …. 1] γίνεται άρση κατάσχεσης , καθώς εισπράχθηκαν 25-02-2005 από εθνική 59.590€ .... 2] η εξάλειψη των υποθηκών γίνεται μετά από 5 μήνες !!!!!    … 3] .....???   ...  .... //// .... 2001 εγκύκλιος 385-2330 = ΚΕΦΑΛΑΙΟ Γ’ { ΕΙ∆ΙΚΑ ΓΙΑ ΤΟΥΣ ΠΟΡΟΥΣ  ( 18. ΕΞΟΦΛΗΣΗ ΑΠΑΙΤΗΣΗΣ ) } …… Τέλος, στην περίπτωση άρσης κατάσχεσης, όπου αναφέρεται και εξόφληση της απαίτησης οφείλονται κανονικά οι πόροι του Ταµείου ( 1,3% και 9% ), εφόσον αυτοί δεν αποδόθηκαν προηγουµένως.</t>
  </si>
  <si>
    <t>προς κ. Τερζίδη Κύρο</t>
  </si>
  <si>
    <t>219γ3</t>
  </si>
  <si>
    <t>ΤΟΓΚΑ</t>
  </si>
  <si>
    <t>προς ΑΓΑΠΕ</t>
  </si>
  <si>
    <t>το ΣΥΝΟΛΟ των δανείων ήταν 21.414.059 = 62.843,90€</t>
  </si>
  <si>
    <t>η κατάσχεση ήταν για οφειλόμενο ποσό 20.305.283δρχ = 59.589,97€</t>
  </si>
  <si>
    <t>ως πωλητής 100.000€</t>
  </si>
  <si>
    <t>με την πώληση των 100.000€ έγινε αποπληρωμή χρεών ΚΑΙ ΑΡΣΗ κατάσχεσης</t>
  </si>
  <si>
    <t>219-1κ</t>
  </si>
  <si>
    <t>δανείου ΤΟΚΟΙ</t>
  </si>
  <si>
    <t>προ κ. Τερζίδη Κύρο</t>
  </si>
  <si>
    <t>κ-15-17 σε ΟΡΟΥΣ 1994-1ος /// ανάλογα &amp; ο ΔΟΛΟΣ</t>
  </si>
  <si>
    <t>1ο</t>
  </si>
  <si>
    <t>2ο</t>
  </si>
  <si>
    <t>???</t>
  </si>
  <si>
    <t>3ο</t>
  </si>
  <si>
    <t>4ο</t>
  </si>
  <si>
    <t>5ο</t>
  </si>
  <si>
    <t>6ο</t>
  </si>
  <si>
    <t>7ο</t>
  </si>
  <si>
    <t>λήψη δανείου 1ου</t>
  </si>
  <si>
    <t>λήψη δανείου 2ου</t>
  </si>
  <si>
    <t>υποθήκης 2ου κύρου ;;;???;;;δρχ ΕΞΑΛΕΙΨΗ</t>
  </si>
  <si>
    <t>δανείου 2ου  κύρου 1.050.000δρχ ...ΕΞΟΦΛΗΣΗ</t>
  </si>
  <si>
    <t>δανείου 2ου  κύρου ΤΟΚΟΙ {προπληρωθέντες VS υπερβάλλοντες}</t>
  </si>
  <si>
    <t>υποθήκης 1ου  κύρου ;;;???;;;δρχ …..ΕΞΑΛΕΙΨΗ</t>
  </si>
  <si>
    <t>δανείου 1ου  κύρου 7000.000δρχ …..ΕΞΟΦΛΗΣΗ</t>
  </si>
  <si>
    <t>δανείου 1ου   κύρου …. ΤΟΚΟΙ {προπληρωθέντες VS υπερβάλλοντες}</t>
  </si>
  <si>
    <t>219-1κ = …????</t>
  </si>
  <si>
    <t>219-1 = …???</t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</si>
</sst>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43" formatCode="_-* #,##0.00\ _€_-;\-* #,##0.00\ _€_-;_-* &quot;-&quot;??\ _€_-;_-@_-"/>
    <numFmt numFmtId="164" formatCode="_-* #,##0\ _€_-;\-* #,##0\ _€_-;_-* &quot;-&quot;??\ _€_-;_-@_-"/>
  </numFmts>
  <fonts count="20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u val="singleAccounting"/>
      <sz val="12"/>
      <color rgb="FFFF0000"/>
      <name val="Arial"/>
      <family val="2"/>
      <charset val="161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sz val="8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0" fillId="0" borderId="0" xfId="0" applyFill="1"/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1" applyNumberFormat="1" applyFont="1"/>
    <xf numFmtId="164" fontId="5" fillId="2" borderId="0" xfId="1" applyNumberFormat="1" applyFont="1" applyFill="1" applyAlignment="1"/>
    <xf numFmtId="14" fontId="0" fillId="0" borderId="0" xfId="1" applyNumberFormat="1" applyFont="1" applyFill="1" applyBorder="1" applyAlignment="1"/>
    <xf numFmtId="164" fontId="6" fillId="0" borderId="0" xfId="2" applyNumberFormat="1" applyFont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1" fillId="0" borderId="0" xfId="0" applyFont="1"/>
    <xf numFmtId="164" fontId="12" fillId="0" borderId="0" xfId="1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43" fontId="12" fillId="0" borderId="0" xfId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wrapText="1"/>
    </xf>
    <xf numFmtId="43" fontId="13" fillId="0" borderId="0" xfId="1" applyFont="1" applyFill="1" applyBorder="1" applyAlignment="1">
      <alignment horizontal="center"/>
    </xf>
    <xf numFmtId="43" fontId="13" fillId="0" borderId="0" xfId="1" applyFont="1" applyFill="1" applyBorder="1"/>
    <xf numFmtId="0" fontId="13" fillId="0" borderId="0" xfId="0" applyFont="1" applyFill="1" applyBorder="1"/>
    <xf numFmtId="0" fontId="13" fillId="0" borderId="6" xfId="0" applyFont="1" applyFill="1" applyBorder="1" applyAlignment="1">
      <alignment horizontal="left" wrapText="1"/>
    </xf>
    <xf numFmtId="164" fontId="13" fillId="8" borderId="6" xfId="1" applyNumberFormat="1" applyFont="1" applyFill="1" applyBorder="1" applyAlignment="1">
      <alignment horizontal="right" wrapText="1"/>
    </xf>
    <xf numFmtId="164" fontId="13" fillId="0" borderId="6" xfId="1" applyNumberFormat="1" applyFont="1" applyFill="1" applyBorder="1" applyAlignment="1">
      <alignment horizontal="right" wrapText="1"/>
    </xf>
    <xf numFmtId="43" fontId="13" fillId="0" borderId="6" xfId="1" applyFont="1" applyFill="1" applyBorder="1" applyAlignment="1">
      <alignment horizontal="right" wrapText="1"/>
    </xf>
    <xf numFmtId="164" fontId="13" fillId="8" borderId="7" xfId="1" applyNumberFormat="1" applyFont="1" applyFill="1" applyBorder="1" applyAlignment="1">
      <alignment horizontal="right" wrapText="1"/>
    </xf>
    <xf numFmtId="43" fontId="13" fillId="0" borderId="6" xfId="1" applyFont="1" applyFill="1" applyBorder="1"/>
    <xf numFmtId="164" fontId="13" fillId="0" borderId="6" xfId="1" applyNumberFormat="1" applyFont="1" applyFill="1" applyBorder="1"/>
    <xf numFmtId="43" fontId="13" fillId="8" borderId="6" xfId="1" applyFont="1" applyFill="1" applyBorder="1"/>
    <xf numFmtId="43" fontId="13" fillId="0" borderId="6" xfId="1" applyFont="1" applyFill="1" applyBorder="1" applyAlignment="1">
      <alignment horizontal="center"/>
    </xf>
    <xf numFmtId="164" fontId="13" fillId="0" borderId="6" xfId="1" applyNumberFormat="1" applyFont="1" applyFill="1" applyBorder="1" applyAlignment="1">
      <alignment horizontal="center"/>
    </xf>
    <xf numFmtId="164" fontId="13" fillId="0" borderId="7" xfId="1" applyNumberFormat="1" applyFont="1" applyFill="1" applyBorder="1"/>
    <xf numFmtId="0" fontId="13" fillId="0" borderId="2" xfId="0" applyFont="1" applyFill="1" applyBorder="1" applyAlignment="1">
      <alignment horizontal="left" wrapText="1"/>
    </xf>
    <xf numFmtId="164" fontId="13" fillId="8" borderId="2" xfId="1" applyNumberFormat="1" applyFont="1" applyFill="1" applyBorder="1" applyAlignment="1">
      <alignment horizontal="right" wrapText="1"/>
    </xf>
    <xf numFmtId="43" fontId="13" fillId="0" borderId="11" xfId="1" applyFont="1" applyFill="1" applyBorder="1" applyAlignment="1">
      <alignment horizontal="right" wrapText="1"/>
    </xf>
    <xf numFmtId="0" fontId="14" fillId="0" borderId="2" xfId="0" applyFont="1" applyFill="1" applyBorder="1" applyAlignment="1">
      <alignment horizontal="center" wrapText="1"/>
    </xf>
    <xf numFmtId="164" fontId="13" fillId="8" borderId="12" xfId="1" applyNumberFormat="1" applyFont="1" applyFill="1" applyBorder="1" applyAlignment="1">
      <alignment horizontal="right" wrapText="1"/>
    </xf>
    <xf numFmtId="43" fontId="13" fillId="0" borderId="10" xfId="1" applyFont="1" applyFill="1" applyBorder="1" applyAlignment="1">
      <alignment horizontal="center"/>
    </xf>
    <xf numFmtId="43" fontId="13" fillId="0" borderId="2" xfId="1" applyFont="1" applyFill="1" applyBorder="1"/>
    <xf numFmtId="164" fontId="13" fillId="0" borderId="2" xfId="1" applyNumberFormat="1" applyFont="1" applyFill="1" applyBorder="1"/>
    <xf numFmtId="43" fontId="13" fillId="8" borderId="2" xfId="1" applyFont="1" applyFill="1" applyBorder="1"/>
    <xf numFmtId="43" fontId="13" fillId="0" borderId="2" xfId="1" applyFont="1" applyFill="1" applyBorder="1" applyAlignment="1">
      <alignment horizontal="center"/>
    </xf>
    <xf numFmtId="164" fontId="13" fillId="0" borderId="2" xfId="1" applyNumberFormat="1" applyFont="1" applyFill="1" applyBorder="1" applyAlignment="1">
      <alignment horizontal="center"/>
    </xf>
    <xf numFmtId="164" fontId="13" fillId="0" borderId="12" xfId="1" applyNumberFormat="1" applyFont="1" applyFill="1" applyBorder="1"/>
    <xf numFmtId="0" fontId="13" fillId="0" borderId="5" xfId="0" applyFont="1" applyFill="1" applyBorder="1" applyAlignment="1">
      <alignment horizontal="left" wrapText="1"/>
    </xf>
    <xf numFmtId="164" fontId="13" fillId="8" borderId="5" xfId="1" applyNumberFormat="1" applyFont="1" applyFill="1" applyBorder="1" applyAlignment="1">
      <alignment horizontal="right" wrapText="1"/>
    </xf>
    <xf numFmtId="43" fontId="13" fillId="0" borderId="16" xfId="1" applyFont="1" applyFill="1" applyBorder="1" applyAlignment="1">
      <alignment horizontal="right" wrapText="1"/>
    </xf>
    <xf numFmtId="0" fontId="13" fillId="0" borderId="16" xfId="0" applyFont="1" applyFill="1" applyBorder="1" applyAlignment="1">
      <alignment horizontal="center" wrapText="1"/>
    </xf>
    <xf numFmtId="0" fontId="13" fillId="0" borderId="17" xfId="0" applyFont="1" applyFill="1" applyBorder="1" applyAlignment="1">
      <alignment horizontal="center" wrapText="1"/>
    </xf>
    <xf numFmtId="43" fontId="13" fillId="0" borderId="4" xfId="1" applyFont="1" applyFill="1" applyBorder="1" applyAlignment="1">
      <alignment horizontal="center"/>
    </xf>
    <xf numFmtId="43" fontId="13" fillId="0" borderId="5" xfId="1" applyFont="1" applyFill="1" applyBorder="1"/>
    <xf numFmtId="164" fontId="13" fillId="0" borderId="5" xfId="1" applyNumberFormat="1" applyFont="1" applyFill="1" applyBorder="1"/>
    <xf numFmtId="43" fontId="13" fillId="0" borderId="5" xfId="1" applyFont="1" applyFill="1" applyBorder="1" applyAlignment="1">
      <alignment horizontal="center"/>
    </xf>
    <xf numFmtId="164" fontId="13" fillId="0" borderId="5" xfId="1" applyNumberFormat="1" applyFont="1" applyFill="1" applyBorder="1" applyAlignment="1">
      <alignment horizontal="center"/>
    </xf>
    <xf numFmtId="43" fontId="13" fillId="8" borderId="5" xfId="1" applyFont="1" applyFill="1" applyBorder="1"/>
    <xf numFmtId="164" fontId="13" fillId="0" borderId="8" xfId="1" applyNumberFormat="1" applyFont="1" applyFill="1" applyBorder="1"/>
    <xf numFmtId="0" fontId="13" fillId="0" borderId="11" xfId="0" applyFont="1" applyFill="1" applyBorder="1" applyAlignment="1">
      <alignment horizontal="center" wrapText="1"/>
    </xf>
    <xf numFmtId="0" fontId="13" fillId="0" borderId="18" xfId="0" applyFont="1" applyFill="1" applyBorder="1" applyAlignment="1">
      <alignment horizontal="center" wrapText="1"/>
    </xf>
    <xf numFmtId="0" fontId="13" fillId="3" borderId="0" xfId="0" applyFont="1" applyFill="1" applyBorder="1"/>
    <xf numFmtId="0" fontId="13" fillId="0" borderId="20" xfId="0" applyFont="1" applyFill="1" applyBorder="1" applyAlignment="1">
      <alignment horizontal="left" wrapText="1"/>
    </xf>
    <xf numFmtId="0" fontId="14" fillId="0" borderId="20" xfId="0" applyFont="1" applyFill="1" applyBorder="1" applyAlignment="1">
      <alignment horizontal="center" wrapText="1"/>
    </xf>
    <xf numFmtId="0" fontId="13" fillId="6" borderId="19" xfId="0" applyFont="1" applyFill="1" applyBorder="1" applyAlignment="1">
      <alignment horizontal="center" wrapText="1"/>
    </xf>
    <xf numFmtId="164" fontId="13" fillId="8" borderId="20" xfId="1" applyNumberFormat="1" applyFont="1" applyFill="1" applyBorder="1" applyAlignment="1">
      <alignment horizontal="right" wrapText="1"/>
    </xf>
    <xf numFmtId="43" fontId="13" fillId="0" borderId="20" xfId="1" applyFont="1" applyFill="1" applyBorder="1" applyAlignment="1">
      <alignment horizontal="right" wrapText="1"/>
    </xf>
    <xf numFmtId="0" fontId="13" fillId="6" borderId="13" xfId="0" applyFont="1" applyFill="1" applyBorder="1" applyAlignment="1">
      <alignment horizontal="center" wrapText="1"/>
    </xf>
    <xf numFmtId="43" fontId="13" fillId="0" borderId="21" xfId="1" applyFont="1" applyFill="1" applyBorder="1" applyAlignment="1">
      <alignment horizontal="center"/>
    </xf>
    <xf numFmtId="43" fontId="13" fillId="0" borderId="20" xfId="1" applyFont="1" applyFill="1" applyBorder="1"/>
    <xf numFmtId="164" fontId="13" fillId="0" borderId="20" xfId="1" applyNumberFormat="1" applyFont="1" applyFill="1" applyBorder="1"/>
    <xf numFmtId="43" fontId="13" fillId="0" borderId="20" xfId="1" applyFont="1" applyFill="1" applyBorder="1" applyAlignment="1">
      <alignment horizontal="center"/>
    </xf>
    <xf numFmtId="164" fontId="13" fillId="0" borderId="20" xfId="1" applyNumberFormat="1" applyFont="1" applyFill="1" applyBorder="1" applyAlignment="1">
      <alignment horizontal="center"/>
    </xf>
    <xf numFmtId="43" fontId="13" fillId="8" borderId="20" xfId="1" applyFont="1" applyFill="1" applyBorder="1"/>
    <xf numFmtId="164" fontId="13" fillId="0" borderId="22" xfId="1" applyNumberFormat="1" applyFont="1" applyFill="1" applyBorder="1"/>
    <xf numFmtId="0" fontId="13" fillId="6" borderId="20" xfId="0" applyFont="1" applyFill="1" applyBorder="1" applyAlignment="1">
      <alignment horizontal="center" wrapText="1"/>
    </xf>
    <xf numFmtId="0" fontId="13" fillId="6" borderId="22" xfId="0" applyFont="1" applyFill="1" applyBorder="1" applyAlignment="1">
      <alignment horizontal="center" wrapText="1"/>
    </xf>
    <xf numFmtId="43" fontId="13" fillId="3" borderId="2" xfId="1" applyFont="1" applyFill="1" applyBorder="1" applyAlignment="1">
      <alignment horizontal="right" wrapText="1"/>
    </xf>
    <xf numFmtId="43" fontId="13" fillId="0" borderId="5" xfId="1" applyFont="1" applyFill="1" applyBorder="1" applyAlignment="1">
      <alignment horizontal="right" wrapText="1"/>
    </xf>
    <xf numFmtId="43" fontId="13" fillId="0" borderId="8" xfId="1" applyFont="1" applyFill="1" applyBorder="1" applyAlignment="1">
      <alignment horizontal="right" wrapText="1"/>
    </xf>
    <xf numFmtId="0" fontId="13" fillId="2" borderId="0" xfId="0" applyFont="1" applyFill="1" applyBorder="1"/>
    <xf numFmtId="43" fontId="13" fillId="6" borderId="5" xfId="1" applyFont="1" applyFill="1" applyBorder="1" applyAlignment="1">
      <alignment horizontal="center"/>
    </xf>
    <xf numFmtId="0" fontId="16" fillId="0" borderId="20" xfId="0" applyFont="1" applyFill="1" applyBorder="1"/>
    <xf numFmtId="0" fontId="13" fillId="0" borderId="20" xfId="0" applyFont="1" applyFill="1" applyBorder="1" applyAlignment="1">
      <alignment horizontal="center" wrapText="1"/>
    </xf>
    <xf numFmtId="164" fontId="12" fillId="7" borderId="23" xfId="1" applyNumberFormat="1" applyFont="1" applyFill="1" applyBorder="1" applyAlignment="1">
      <alignment horizontal="center" vertical="center"/>
    </xf>
    <xf numFmtId="14" fontId="12" fillId="0" borderId="16" xfId="0" applyNumberFormat="1" applyFont="1" applyFill="1" applyBorder="1" applyAlignment="1">
      <alignment horizontal="center" vertical="center"/>
    </xf>
    <xf numFmtId="0" fontId="13" fillId="0" borderId="16" xfId="0" quotePrefix="1" applyFont="1" applyFill="1" applyBorder="1" applyAlignment="1">
      <alignment horizontal="left" wrapText="1"/>
    </xf>
    <xf numFmtId="0" fontId="13" fillId="0" borderId="16" xfId="0" applyFont="1" applyFill="1" applyBorder="1" applyAlignment="1">
      <alignment horizontal="left" wrapText="1"/>
    </xf>
    <xf numFmtId="164" fontId="13" fillId="8" borderId="16" xfId="1" applyNumberFormat="1" applyFont="1" applyFill="1" applyBorder="1" applyAlignment="1">
      <alignment horizontal="right" wrapText="1"/>
    </xf>
    <xf numFmtId="43" fontId="13" fillId="3" borderId="16" xfId="1" applyFont="1" applyFill="1" applyBorder="1" applyAlignment="1">
      <alignment horizontal="right" wrapText="1"/>
    </xf>
    <xf numFmtId="164" fontId="13" fillId="8" borderId="17" xfId="1" applyNumberFormat="1" applyFont="1" applyFill="1" applyBorder="1" applyAlignment="1">
      <alignment horizontal="right" wrapText="1"/>
    </xf>
    <xf numFmtId="43" fontId="13" fillId="0" borderId="23" xfId="1" applyFont="1" applyFill="1" applyBorder="1" applyAlignment="1">
      <alignment horizontal="center"/>
    </xf>
    <xf numFmtId="43" fontId="13" fillId="0" borderId="16" xfId="1" applyFont="1" applyFill="1" applyBorder="1"/>
    <xf numFmtId="164" fontId="13" fillId="0" borderId="16" xfId="1" applyNumberFormat="1" applyFont="1" applyFill="1" applyBorder="1"/>
    <xf numFmtId="43" fontId="13" fillId="8" borderId="16" xfId="1" applyFont="1" applyFill="1" applyBorder="1" applyAlignment="1">
      <alignment horizontal="center"/>
    </xf>
    <xf numFmtId="164" fontId="13" fillId="8" borderId="16" xfId="1" applyNumberFormat="1" applyFont="1" applyFill="1" applyBorder="1" applyAlignment="1">
      <alignment horizontal="center"/>
    </xf>
    <xf numFmtId="43" fontId="13" fillId="8" borderId="16" xfId="1" applyFont="1" applyFill="1" applyBorder="1"/>
    <xf numFmtId="164" fontId="13" fillId="8" borderId="16" xfId="1" applyNumberFormat="1" applyFont="1" applyFill="1" applyBorder="1"/>
    <xf numFmtId="164" fontId="13" fillId="0" borderId="17" xfId="1" applyNumberFormat="1" applyFont="1" applyFill="1" applyBorder="1"/>
    <xf numFmtId="164" fontId="14" fillId="2" borderId="24" xfId="1" applyNumberFormat="1" applyFont="1" applyFill="1" applyBorder="1" applyAlignment="1">
      <alignment horizontal="center"/>
    </xf>
    <xf numFmtId="0" fontId="17" fillId="0" borderId="0" xfId="0" applyFont="1" applyFill="1" applyAlignment="1"/>
    <xf numFmtId="164" fontId="19" fillId="0" borderId="0" xfId="1" applyNumberFormat="1" applyFont="1"/>
    <xf numFmtId="6" fontId="0" fillId="0" borderId="0" xfId="0" applyNumberFormat="1" applyAlignment="1">
      <alignment horizontal="center"/>
    </xf>
    <xf numFmtId="14" fontId="0" fillId="0" borderId="0" xfId="0" applyNumberFormat="1"/>
    <xf numFmtId="164" fontId="4" fillId="0" borderId="0" xfId="1" applyNumberFormat="1" applyFont="1" applyFill="1" applyAlignment="1"/>
    <xf numFmtId="164" fontId="19" fillId="3" borderId="0" xfId="1" applyNumberFormat="1" applyFont="1" applyFill="1"/>
    <xf numFmtId="0" fontId="14" fillId="0" borderId="11" xfId="0" applyFont="1" applyFill="1" applyBorder="1" applyAlignment="1">
      <alignment horizontal="center" wrapText="1"/>
    </xf>
    <xf numFmtId="0" fontId="13" fillId="0" borderId="0" xfId="0" applyFont="1"/>
    <xf numFmtId="43" fontId="13" fillId="0" borderId="0" xfId="0" applyNumberFormat="1" applyFont="1"/>
    <xf numFmtId="14" fontId="12" fillId="0" borderId="5" xfId="0" applyNumberFormat="1" applyFont="1" applyFill="1" applyBorder="1" applyAlignment="1">
      <alignment horizontal="center" vertical="center"/>
    </xf>
    <xf numFmtId="164" fontId="14" fillId="2" borderId="3" xfId="1" applyNumberFormat="1" applyFont="1" applyFill="1" applyBorder="1" applyAlignment="1">
      <alignment horizontal="center"/>
    </xf>
    <xf numFmtId="43" fontId="13" fillId="0" borderId="25" xfId="1" applyFont="1" applyFill="1" applyBorder="1" applyAlignment="1">
      <alignment horizontal="center"/>
    </xf>
    <xf numFmtId="164" fontId="13" fillId="8" borderId="19" xfId="1" applyNumberFormat="1" applyFont="1" applyFill="1" applyBorder="1" applyAlignment="1">
      <alignment horizontal="right" wrapText="1"/>
    </xf>
    <xf numFmtId="164" fontId="13" fillId="3" borderId="20" xfId="1" applyNumberFormat="1" applyFont="1" applyFill="1" applyBorder="1" applyAlignment="1">
      <alignment horizontal="right" wrapText="1"/>
    </xf>
    <xf numFmtId="164" fontId="13" fillId="8" borderId="22" xfId="1" applyNumberFormat="1" applyFont="1" applyFill="1" applyBorder="1" applyAlignment="1">
      <alignment horizontal="right" wrapText="1"/>
    </xf>
    <xf numFmtId="164" fontId="13" fillId="0" borderId="2" xfId="1" applyNumberFormat="1" applyFont="1" applyFill="1" applyBorder="1" applyAlignment="1">
      <alignment horizontal="right" wrapText="1"/>
    </xf>
    <xf numFmtId="164" fontId="12" fillId="7" borderId="4" xfId="1" applyNumberFormat="1" applyFont="1" applyFill="1" applyBorder="1" applyAlignment="1">
      <alignment horizontal="center" vertical="center"/>
    </xf>
    <xf numFmtId="164" fontId="12" fillId="10" borderId="4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13" fillId="2" borderId="0" xfId="0" applyFont="1" applyFill="1" applyAlignment="1">
      <alignment horizontal="left" wrapText="1"/>
    </xf>
    <xf numFmtId="0" fontId="12" fillId="3" borderId="0" xfId="0" applyFont="1" applyFill="1" applyAlignment="1">
      <alignment horizontal="left"/>
    </xf>
    <xf numFmtId="14" fontId="12" fillId="0" borderId="5" xfId="0" applyNumberFormat="1" applyFont="1" applyFill="1" applyBorder="1" applyAlignment="1">
      <alignment horizontal="center" vertical="center"/>
    </xf>
    <xf numFmtId="14" fontId="12" fillId="0" borderId="19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164" fontId="14" fillId="2" borderId="3" xfId="1" applyNumberFormat="1" applyFont="1" applyFill="1" applyBorder="1" applyAlignment="1">
      <alignment horizontal="center"/>
    </xf>
    <xf numFmtId="164" fontId="14" fillId="2" borderId="9" xfId="1" applyNumberFormat="1" applyFont="1" applyFill="1" applyBorder="1" applyAlignment="1">
      <alignment horizontal="center"/>
    </xf>
    <xf numFmtId="164" fontId="14" fillId="2" borderId="15" xfId="1" applyNumberFormat="1" applyFont="1" applyFill="1" applyBorder="1" applyAlignment="1">
      <alignment horizontal="center"/>
    </xf>
    <xf numFmtId="164" fontId="12" fillId="7" borderId="4" xfId="1" applyNumberFormat="1" applyFont="1" applyFill="1" applyBorder="1" applyAlignment="1">
      <alignment horizontal="center" vertical="center"/>
    </xf>
    <xf numFmtId="164" fontId="12" fillId="7" borderId="14" xfId="1" applyNumberFormat="1" applyFont="1" applyFill="1" applyBorder="1" applyAlignment="1">
      <alignment horizontal="center" vertical="center"/>
    </xf>
    <xf numFmtId="164" fontId="12" fillId="7" borderId="10" xfId="1" applyNumberFormat="1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wrapText="1"/>
    </xf>
    <xf numFmtId="0" fontId="13" fillId="6" borderId="9" xfId="0" applyFont="1" applyFill="1" applyBorder="1" applyAlignment="1">
      <alignment horizontal="center" wrapText="1"/>
    </xf>
    <xf numFmtId="0" fontId="13" fillId="6" borderId="15" xfId="0" applyFont="1" applyFill="1" applyBorder="1" applyAlignment="1">
      <alignment horizontal="center" wrapText="1"/>
    </xf>
    <xf numFmtId="43" fontId="14" fillId="2" borderId="8" xfId="1" applyFont="1" applyFill="1" applyBorder="1" applyAlignment="1">
      <alignment horizontal="center" textRotation="75"/>
    </xf>
    <xf numFmtId="43" fontId="14" fillId="2" borderId="4" xfId="1" applyFont="1" applyFill="1" applyBorder="1" applyAlignment="1">
      <alignment horizontal="center" textRotation="75"/>
    </xf>
    <xf numFmtId="43" fontId="14" fillId="2" borderId="13" xfId="1" applyFont="1" applyFill="1" applyBorder="1" applyAlignment="1">
      <alignment horizontal="center" textRotation="75"/>
    </xf>
    <xf numFmtId="43" fontId="14" fillId="2" borderId="14" xfId="1" applyFont="1" applyFill="1" applyBorder="1" applyAlignment="1">
      <alignment horizontal="center" textRotation="75"/>
    </xf>
    <xf numFmtId="43" fontId="14" fillId="2" borderId="12" xfId="1" applyFont="1" applyFill="1" applyBorder="1" applyAlignment="1">
      <alignment horizontal="center" textRotation="75"/>
    </xf>
    <xf numFmtId="43" fontId="14" fillId="2" borderId="10" xfId="1" applyFont="1" applyFill="1" applyBorder="1" applyAlignment="1">
      <alignment horizontal="center" textRotation="75"/>
    </xf>
    <xf numFmtId="14" fontId="15" fillId="0" borderId="3" xfId="1" applyNumberFormat="1" applyFont="1" applyFill="1" applyBorder="1" applyAlignment="1">
      <alignment horizontal="center"/>
    </xf>
    <xf numFmtId="14" fontId="15" fillId="0" borderId="9" xfId="1" applyNumberFormat="1" applyFont="1" applyFill="1" applyBorder="1" applyAlignment="1">
      <alignment horizontal="center"/>
    </xf>
    <xf numFmtId="14" fontId="15" fillId="0" borderId="15" xfId="1" applyNumberFormat="1" applyFont="1" applyFill="1" applyBorder="1" applyAlignment="1">
      <alignment horizontal="center"/>
    </xf>
    <xf numFmtId="164" fontId="14" fillId="9" borderId="3" xfId="1" applyNumberFormat="1" applyFont="1" applyFill="1" applyBorder="1" applyAlignment="1">
      <alignment horizontal="center"/>
    </xf>
    <xf numFmtId="164" fontId="14" fillId="9" borderId="9" xfId="1" applyNumberFormat="1" applyFont="1" applyFill="1" applyBorder="1" applyAlignment="1">
      <alignment horizontal="center"/>
    </xf>
    <xf numFmtId="164" fontId="14" fillId="9" borderId="15" xfId="1" applyNumberFormat="1" applyFont="1" applyFill="1" applyBorder="1" applyAlignment="1">
      <alignment horizontal="center"/>
    </xf>
    <xf numFmtId="164" fontId="14" fillId="3" borderId="3" xfId="1" applyNumberFormat="1" applyFont="1" applyFill="1" applyBorder="1" applyAlignment="1">
      <alignment horizontal="center"/>
    </xf>
    <xf numFmtId="164" fontId="14" fillId="3" borderId="9" xfId="1" applyNumberFormat="1" applyFont="1" applyFill="1" applyBorder="1" applyAlignment="1">
      <alignment horizontal="center"/>
    </xf>
    <xf numFmtId="164" fontId="14" fillId="3" borderId="15" xfId="1" applyNumberFormat="1" applyFont="1" applyFill="1" applyBorder="1" applyAlignment="1">
      <alignment horizontal="center"/>
    </xf>
    <xf numFmtId="164" fontId="7" fillId="6" borderId="3" xfId="1" applyNumberFormat="1" applyFont="1" applyFill="1" applyBorder="1" applyAlignment="1">
      <alignment horizontal="center"/>
    </xf>
    <xf numFmtId="164" fontId="7" fillId="6" borderId="9" xfId="1" applyNumberFormat="1" applyFont="1" applyFill="1" applyBorder="1" applyAlignment="1">
      <alignment horizontal="center"/>
    </xf>
    <xf numFmtId="164" fontId="7" fillId="6" borderId="15" xfId="1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0" fontId="13" fillId="0" borderId="15" xfId="0" applyFont="1" applyFill="1" applyBorder="1" applyAlignment="1">
      <alignment horizontal="center" wrapText="1"/>
    </xf>
    <xf numFmtId="164" fontId="12" fillId="10" borderId="4" xfId="1" applyNumberFormat="1" applyFont="1" applyFill="1" applyBorder="1" applyAlignment="1">
      <alignment horizontal="center" vertical="center"/>
    </xf>
    <xf numFmtId="164" fontId="12" fillId="10" borderId="14" xfId="1" applyNumberFormat="1" applyFont="1" applyFill="1" applyBorder="1" applyAlignment="1">
      <alignment horizontal="center" vertical="center"/>
    </xf>
    <xf numFmtId="164" fontId="12" fillId="1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5" xfId="0" applyBorder="1"/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9"/>
  <sheetViews>
    <sheetView tabSelected="1" workbookViewId="0">
      <selection activeCell="A32" sqref="A32"/>
    </sheetView>
  </sheetViews>
  <sheetFormatPr defaultRowHeight="15"/>
  <cols>
    <col min="3" max="3" width="10.44140625" bestFit="1" customWidth="1"/>
    <col min="4" max="4" width="9.88671875" style="2" bestFit="1" customWidth="1"/>
    <col min="5" max="5" width="11.44140625" bestFit="1" customWidth="1"/>
    <col min="7" max="7" width="46" bestFit="1" customWidth="1"/>
  </cols>
  <sheetData>
    <row r="2" spans="1:12" ht="15.75">
      <c r="B2" s="127" t="s">
        <v>53</v>
      </c>
      <c r="C2" s="127"/>
      <c r="D2" s="127"/>
      <c r="E2" s="127"/>
      <c r="F2" s="127"/>
    </row>
    <row r="3" spans="1:12" ht="15.75">
      <c r="C3" s="1" t="s">
        <v>0</v>
      </c>
      <c r="D3" s="6"/>
      <c r="E3" s="1" t="s">
        <v>1</v>
      </c>
      <c r="F3" s="1" t="s">
        <v>2</v>
      </c>
    </row>
    <row r="4" spans="1:12" ht="15.75" customHeight="1">
      <c r="B4" s="129" t="s">
        <v>54</v>
      </c>
      <c r="C4" s="5" t="s">
        <v>65</v>
      </c>
      <c r="D4" s="8">
        <v>32619</v>
      </c>
      <c r="E4" s="7">
        <v>410861</v>
      </c>
      <c r="F4" s="130">
        <v>45911</v>
      </c>
    </row>
    <row r="5" spans="1:12" ht="15.75" customHeight="1">
      <c r="B5" s="129"/>
      <c r="C5" s="5" t="s">
        <v>66</v>
      </c>
      <c r="D5" s="8">
        <v>32619</v>
      </c>
      <c r="E5" s="7">
        <v>298894</v>
      </c>
      <c r="F5" s="130"/>
    </row>
    <row r="6" spans="1:12" s="3" customFormat="1" ht="15.75">
      <c r="B6" s="129"/>
      <c r="C6" s="4" t="s">
        <v>67</v>
      </c>
      <c r="D6" s="8">
        <v>32633</v>
      </c>
      <c r="E6" s="7"/>
      <c r="F6" s="130"/>
      <c r="G6" s="3" t="s">
        <v>73</v>
      </c>
      <c r="H6"/>
      <c r="L6"/>
    </row>
    <row r="7" spans="1:12" s="3" customFormat="1" ht="15.75">
      <c r="B7" s="129"/>
      <c r="C7" s="5" t="s">
        <v>67</v>
      </c>
      <c r="D7" s="8">
        <v>32633</v>
      </c>
      <c r="E7" s="7"/>
      <c r="F7" s="130"/>
      <c r="G7" s="3" t="s">
        <v>74</v>
      </c>
      <c r="H7"/>
    </row>
    <row r="8" spans="1:12" ht="20.25">
      <c r="C8" s="2"/>
      <c r="E8" s="113">
        <f>SUM(E4:E7)</f>
        <v>709755</v>
      </c>
    </row>
    <row r="10" spans="1:12" ht="15.75">
      <c r="B10" s="127" t="s">
        <v>56</v>
      </c>
      <c r="C10" s="127"/>
      <c r="D10" s="127"/>
      <c r="E10" s="127"/>
      <c r="F10" s="127"/>
    </row>
    <row r="11" spans="1:12" ht="15" customHeight="1">
      <c r="C11" s="1" t="s">
        <v>0</v>
      </c>
      <c r="D11" s="6"/>
      <c r="E11" s="1" t="s">
        <v>1</v>
      </c>
      <c r="F11" s="1" t="s">
        <v>2</v>
      </c>
    </row>
    <row r="12" spans="1:12" ht="15.75">
      <c r="A12" s="9"/>
      <c r="B12" s="129" t="s">
        <v>54</v>
      </c>
      <c r="C12" s="5" t="s">
        <v>67</v>
      </c>
      <c r="D12" s="8">
        <v>38393</v>
      </c>
      <c r="E12" s="7">
        <v>693</v>
      </c>
      <c r="F12" s="130">
        <v>45911</v>
      </c>
    </row>
    <row r="13" spans="1:12" ht="15.75">
      <c r="A13" s="9"/>
      <c r="B13" s="129"/>
      <c r="C13" s="5" t="s">
        <v>67</v>
      </c>
      <c r="D13" s="8">
        <v>38414</v>
      </c>
      <c r="E13" s="7">
        <v>2713</v>
      </c>
      <c r="F13" s="130"/>
    </row>
    <row r="14" spans="1:12" ht="15.75">
      <c r="A14" s="9"/>
      <c r="B14" s="129"/>
      <c r="C14" s="5" t="s">
        <v>68</v>
      </c>
      <c r="D14" s="8">
        <v>38567</v>
      </c>
      <c r="E14" s="7">
        <v>874114</v>
      </c>
      <c r="F14" s="130"/>
    </row>
    <row r="15" spans="1:12" ht="15.75">
      <c r="A15" s="9"/>
      <c r="B15" s="129"/>
      <c r="C15" s="5" t="s">
        <v>69</v>
      </c>
      <c r="D15" s="8">
        <v>38567</v>
      </c>
      <c r="E15" s="7">
        <v>1976469</v>
      </c>
      <c r="F15" s="130"/>
    </row>
    <row r="16" spans="1:12" ht="15.75">
      <c r="A16" s="9"/>
      <c r="B16" s="129"/>
      <c r="C16" s="5" t="s">
        <v>70</v>
      </c>
      <c r="D16" s="8">
        <v>38567</v>
      </c>
      <c r="E16" s="7">
        <v>19325</v>
      </c>
      <c r="F16" s="130"/>
    </row>
    <row r="17" spans="1:7" ht="15.75">
      <c r="A17" s="9"/>
      <c r="B17" s="129"/>
      <c r="C17" s="5" t="s">
        <v>71</v>
      </c>
      <c r="D17" s="8">
        <v>38567</v>
      </c>
      <c r="E17" s="7">
        <v>18986</v>
      </c>
      <c r="F17" s="130"/>
    </row>
    <row r="18" spans="1:7" ht="15.75">
      <c r="A18" s="9"/>
      <c r="B18" s="129"/>
      <c r="C18" s="5" t="s">
        <v>72</v>
      </c>
      <c r="D18" s="8">
        <v>38567</v>
      </c>
      <c r="E18" s="7">
        <v>368359</v>
      </c>
      <c r="F18" s="130"/>
    </row>
    <row r="19" spans="1:7" ht="20.25">
      <c r="C19" s="2"/>
      <c r="E19" s="113">
        <f>SUM(E12:E18)</f>
        <v>3260659</v>
      </c>
    </row>
    <row r="20" spans="1:7" ht="15.75">
      <c r="B20" t="s">
        <v>55</v>
      </c>
      <c r="C20" s="111">
        <v>111</v>
      </c>
      <c r="D20" s="8">
        <v>38567</v>
      </c>
      <c r="E20" s="7">
        <v>2260</v>
      </c>
      <c r="F20" s="112">
        <v>45911</v>
      </c>
    </row>
    <row r="21" spans="1:7" ht="15.75">
      <c r="E21" s="110">
        <f>E19+E20</f>
        <v>3262919</v>
      </c>
    </row>
    <row r="23" spans="1:7">
      <c r="C23" s="2" t="s">
        <v>67</v>
      </c>
      <c r="D23" s="8">
        <v>38414</v>
      </c>
      <c r="G23" t="s">
        <v>59</v>
      </c>
    </row>
    <row r="25" spans="1:7" ht="15.75">
      <c r="E25" s="114">
        <f>E8+E21</f>
        <v>3972674</v>
      </c>
    </row>
    <row r="27" spans="1:7">
      <c r="A27" s="128" t="s">
        <v>57</v>
      </c>
      <c r="B27" s="128"/>
      <c r="C27" s="128"/>
      <c r="D27" s="128"/>
      <c r="E27" s="128"/>
      <c r="F27" s="128"/>
      <c r="G27" s="128"/>
    </row>
    <row r="28" spans="1:7">
      <c r="A28" s="128" t="s">
        <v>58</v>
      </c>
      <c r="B28" s="128"/>
      <c r="C28" s="128"/>
      <c r="D28" s="128"/>
      <c r="E28" s="128"/>
      <c r="F28" s="128"/>
      <c r="G28" s="128"/>
    </row>
    <row r="29" spans="1:7">
      <c r="A29" s="128" t="s">
        <v>60</v>
      </c>
      <c r="B29" s="128"/>
      <c r="C29" s="128"/>
      <c r="D29" s="128"/>
      <c r="E29" s="128"/>
      <c r="F29" s="128"/>
      <c r="G29" s="128"/>
    </row>
  </sheetData>
  <mergeCells count="9">
    <mergeCell ref="B2:F2"/>
    <mergeCell ref="B10:F10"/>
    <mergeCell ref="A27:G27"/>
    <mergeCell ref="A28:G28"/>
    <mergeCell ref="A29:G29"/>
    <mergeCell ref="B4:B7"/>
    <mergeCell ref="F4:F7"/>
    <mergeCell ref="B12:B18"/>
    <mergeCell ref="F12:F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31"/>
  <sheetViews>
    <sheetView workbookViewId="0">
      <selection activeCell="A34" sqref="A34"/>
    </sheetView>
  </sheetViews>
  <sheetFormatPr defaultRowHeight="15"/>
  <cols>
    <col min="1" max="1" width="5.21875" bestFit="1" customWidth="1"/>
    <col min="2" max="2" width="8.6640625" bestFit="1" customWidth="1"/>
    <col min="3" max="3" width="7.88671875" bestFit="1" customWidth="1"/>
    <col min="4" max="4" width="34.33203125" bestFit="1" customWidth="1"/>
    <col min="5" max="5" width="33.21875" bestFit="1" customWidth="1"/>
    <col min="6" max="6" width="13.88671875" bestFit="1" customWidth="1"/>
    <col min="7" max="7" width="8.88671875" bestFit="1" customWidth="1"/>
    <col min="8" max="12" width="10.21875" customWidth="1"/>
    <col min="13" max="13" width="23.6640625" customWidth="1"/>
    <col min="14" max="14" width="9.44140625" bestFit="1" customWidth="1"/>
    <col min="15" max="15" width="8.6640625" bestFit="1" customWidth="1"/>
    <col min="16" max="16" width="10" bestFit="1" customWidth="1"/>
    <col min="17" max="17" width="10.44140625" bestFit="1" customWidth="1"/>
    <col min="18" max="18" width="11.5546875" customWidth="1"/>
    <col min="19" max="19" width="9.21875" bestFit="1" customWidth="1"/>
    <col min="20" max="21" width="9.21875" customWidth="1"/>
    <col min="22" max="22" width="11.77734375" bestFit="1" customWidth="1"/>
    <col min="23" max="24" width="9.77734375" customWidth="1"/>
    <col min="25" max="25" width="9.21875" bestFit="1" customWidth="1"/>
    <col min="26" max="26" width="8.33203125" customWidth="1"/>
    <col min="27" max="27" width="8.44140625" bestFit="1" customWidth="1"/>
    <col min="28" max="31" width="8.44140625" customWidth="1"/>
    <col min="32" max="33" width="8.5546875" customWidth="1"/>
    <col min="34" max="34" width="9.21875" customWidth="1"/>
    <col min="35" max="35" width="9.21875" bestFit="1" customWidth="1"/>
    <col min="36" max="36" width="11.33203125" customWidth="1"/>
    <col min="37" max="37" width="9.21875" customWidth="1"/>
    <col min="38" max="38" width="10" customWidth="1"/>
    <col min="39" max="39" width="13.5546875" customWidth="1"/>
    <col min="40" max="40" width="44.6640625" bestFit="1" customWidth="1"/>
    <col min="41" max="41" width="102.5546875" bestFit="1" customWidth="1"/>
    <col min="42" max="42" width="113" bestFit="1" customWidth="1"/>
  </cols>
  <sheetData>
    <row r="1" spans="1:40" s="24" customFormat="1" ht="39.75" thickBot="1">
      <c r="A1" s="10" t="s">
        <v>3</v>
      </c>
      <c r="B1" s="10" t="s">
        <v>4</v>
      </c>
      <c r="C1" s="11" t="s">
        <v>5</v>
      </c>
      <c r="D1" s="12" t="s">
        <v>6</v>
      </c>
      <c r="E1" s="12" t="s">
        <v>7</v>
      </c>
      <c r="F1" s="12" t="s">
        <v>8</v>
      </c>
      <c r="G1" s="12" t="s">
        <v>9</v>
      </c>
      <c r="H1" s="10" t="s">
        <v>10</v>
      </c>
      <c r="I1" s="10" t="s">
        <v>11</v>
      </c>
      <c r="J1" s="10" t="s">
        <v>10</v>
      </c>
      <c r="K1" s="10" t="s">
        <v>12</v>
      </c>
      <c r="L1" s="10" t="s">
        <v>10</v>
      </c>
      <c r="M1" s="12" t="s">
        <v>13</v>
      </c>
      <c r="N1" s="12" t="s">
        <v>14</v>
      </c>
      <c r="O1" s="13" t="s">
        <v>15</v>
      </c>
      <c r="P1" s="14" t="s">
        <v>16</v>
      </c>
      <c r="Q1" s="15" t="s">
        <v>17</v>
      </c>
      <c r="R1" s="16" t="s">
        <v>18</v>
      </c>
      <c r="S1" s="17" t="s">
        <v>19</v>
      </c>
      <c r="T1" s="16" t="s">
        <v>20</v>
      </c>
      <c r="U1" s="17" t="s">
        <v>19</v>
      </c>
      <c r="V1" s="18" t="s">
        <v>21</v>
      </c>
      <c r="W1" s="19" t="s">
        <v>22</v>
      </c>
      <c r="X1" s="20" t="s">
        <v>23</v>
      </c>
      <c r="Y1" s="17" t="s">
        <v>19</v>
      </c>
      <c r="Z1" s="21" t="s">
        <v>24</v>
      </c>
      <c r="AA1" s="17" t="s">
        <v>19</v>
      </c>
      <c r="AB1" s="21" t="s">
        <v>25</v>
      </c>
      <c r="AC1" s="17" t="s">
        <v>19</v>
      </c>
      <c r="AD1" s="21" t="s">
        <v>26</v>
      </c>
      <c r="AE1" s="17" t="s">
        <v>19</v>
      </c>
      <c r="AF1" s="14" t="s">
        <v>27</v>
      </c>
      <c r="AG1" s="22" t="s">
        <v>19</v>
      </c>
      <c r="AH1" s="19" t="s">
        <v>28</v>
      </c>
      <c r="AI1" s="17" t="s">
        <v>19</v>
      </c>
      <c r="AJ1" s="12" t="s">
        <v>29</v>
      </c>
      <c r="AK1" s="23" t="s">
        <v>30</v>
      </c>
      <c r="AL1" s="12" t="s">
        <v>29</v>
      </c>
      <c r="AM1" s="12" t="s">
        <v>29</v>
      </c>
    </row>
    <row r="2" spans="1:40" s="116" customFormat="1" ht="12.75"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</row>
    <row r="4" spans="1:40" s="32" customFormat="1" ht="13.5" thickBot="1">
      <c r="A4" s="25"/>
      <c r="B4" s="25"/>
      <c r="C4" s="26"/>
      <c r="D4" s="27"/>
      <c r="E4" s="27"/>
      <c r="F4" s="27"/>
      <c r="G4" s="28"/>
      <c r="H4" s="28"/>
      <c r="I4" s="28"/>
      <c r="J4" s="28"/>
      <c r="K4" s="28"/>
      <c r="L4" s="28"/>
      <c r="M4" s="29"/>
      <c r="N4" s="29"/>
      <c r="O4" s="27"/>
      <c r="P4" s="30"/>
      <c r="Q4" s="31"/>
      <c r="R4" s="30"/>
      <c r="S4" s="30"/>
      <c r="T4" s="30"/>
      <c r="U4" s="30"/>
      <c r="V4" s="30"/>
      <c r="W4" s="30"/>
      <c r="X4" s="30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40" s="32" customFormat="1" ht="15.75" customHeight="1">
      <c r="A5" s="160" t="s">
        <v>61</v>
      </c>
      <c r="B5" s="139" t="s">
        <v>65</v>
      </c>
      <c r="C5" s="133">
        <v>32619</v>
      </c>
      <c r="D5" s="33" t="s">
        <v>32</v>
      </c>
      <c r="E5" s="33" t="s">
        <v>33</v>
      </c>
      <c r="F5" s="34"/>
      <c r="G5" s="35">
        <v>1050000</v>
      </c>
      <c r="H5" s="36">
        <f>G5/340.75</f>
        <v>3081.4380044020545</v>
      </c>
      <c r="I5" s="35">
        <v>1050000</v>
      </c>
      <c r="J5" s="36">
        <f>I5/340.75</f>
        <v>3081.4380044020545</v>
      </c>
      <c r="K5" s="34"/>
      <c r="L5" s="37"/>
      <c r="M5" s="163" t="s">
        <v>81</v>
      </c>
      <c r="N5" s="163" t="s">
        <v>34</v>
      </c>
      <c r="O5" s="142" t="s">
        <v>61</v>
      </c>
      <c r="P5" s="120">
        <v>113.67571533382245</v>
      </c>
      <c r="Q5" s="38">
        <v>81.951577402787962</v>
      </c>
      <c r="R5" s="38">
        <v>12621.180214399779</v>
      </c>
      <c r="S5" s="39">
        <v>12621.180214399779</v>
      </c>
      <c r="T5" s="38">
        <v>31.724137931034484</v>
      </c>
      <c r="U5" s="39">
        <v>12621.180214399779</v>
      </c>
      <c r="V5" s="40"/>
      <c r="W5" s="41">
        <v>40.06</v>
      </c>
      <c r="X5" s="38"/>
      <c r="Y5" s="42"/>
      <c r="Z5" s="38">
        <v>1.2905355832721936</v>
      </c>
      <c r="AA5" s="42">
        <v>513.42867708439496</v>
      </c>
      <c r="AB5" s="40"/>
      <c r="AC5" s="40"/>
      <c r="AD5" s="38">
        <v>9.9997065297138672</v>
      </c>
      <c r="AE5" s="39">
        <v>3978.2987476915664</v>
      </c>
      <c r="AF5" s="145" t="s">
        <v>35</v>
      </c>
      <c r="AG5" s="146"/>
      <c r="AH5" s="38"/>
      <c r="AI5" s="39">
        <v>37863.54064319934</v>
      </c>
      <c r="AJ5" s="43">
        <f t="shared" ref="AJ5:AJ28" si="0">AI5</f>
        <v>37863.54064319934</v>
      </c>
      <c r="AK5" s="151">
        <v>45949</v>
      </c>
      <c r="AL5" s="136">
        <f>AJ5+AJ6+AJ7</f>
        <v>410860.55448795046</v>
      </c>
      <c r="AM5" s="154">
        <f>AL5+AL8</f>
        <v>709754.93276514206</v>
      </c>
    </row>
    <row r="6" spans="1:40" s="32" customFormat="1" ht="15.75" customHeight="1">
      <c r="A6" s="161"/>
      <c r="B6" s="140"/>
      <c r="C6" s="134"/>
      <c r="D6" s="71" t="s">
        <v>36</v>
      </c>
      <c r="E6" s="72" t="s">
        <v>37</v>
      </c>
      <c r="F6" s="121"/>
      <c r="G6" s="122">
        <v>1222222</v>
      </c>
      <c r="H6" s="75">
        <f>G6/340.75</f>
        <v>3586.8584005869407</v>
      </c>
      <c r="I6" s="72" t="s">
        <v>37</v>
      </c>
      <c r="J6" s="72" t="s">
        <v>37</v>
      </c>
      <c r="K6" s="74"/>
      <c r="L6" s="123"/>
      <c r="M6" s="164"/>
      <c r="N6" s="164"/>
      <c r="O6" s="143"/>
      <c r="P6" s="77">
        <v>124.73789875275128</v>
      </c>
      <c r="Q6" s="72" t="s">
        <v>37</v>
      </c>
      <c r="R6" s="78">
        <v>49625.919013040126</v>
      </c>
      <c r="S6" s="79">
        <v>49625.919013040126</v>
      </c>
      <c r="T6" s="78">
        <v>124.73789875275128</v>
      </c>
      <c r="U6" s="79">
        <v>49625.919013040126</v>
      </c>
      <c r="V6" s="82"/>
      <c r="W6" s="80">
        <v>46.629159207630231</v>
      </c>
      <c r="X6" s="80">
        <v>46.629159207630231</v>
      </c>
      <c r="Y6" s="81">
        <v>18551.01698538888</v>
      </c>
      <c r="Z6" s="78">
        <v>8.7860101247248714</v>
      </c>
      <c r="AA6" s="81">
        <v>3495.4398884142624</v>
      </c>
      <c r="AB6" s="82"/>
      <c r="AC6" s="82"/>
      <c r="AD6" s="78">
        <v>23.432621863536315</v>
      </c>
      <c r="AE6" s="79">
        <v>9322.4706082953562</v>
      </c>
      <c r="AF6" s="147"/>
      <c r="AG6" s="148"/>
      <c r="AH6" s="78"/>
      <c r="AI6" s="79">
        <v>148877.75703912036</v>
      </c>
      <c r="AJ6" s="83">
        <f>AI6</f>
        <v>148877.75703912036</v>
      </c>
      <c r="AK6" s="152"/>
      <c r="AL6" s="137"/>
      <c r="AM6" s="155"/>
    </row>
    <row r="7" spans="1:40" s="32" customFormat="1" ht="15.75" customHeight="1" thickBot="1">
      <c r="A7" s="161"/>
      <c r="B7" s="141"/>
      <c r="C7" s="135"/>
      <c r="D7" s="44" t="s">
        <v>62</v>
      </c>
      <c r="E7" s="47" t="s">
        <v>37</v>
      </c>
      <c r="F7" s="45"/>
      <c r="G7" s="124">
        <v>2237788</v>
      </c>
      <c r="H7" s="46">
        <f>G7/340.75</f>
        <v>6567.2428466617757</v>
      </c>
      <c r="I7" s="47" t="s">
        <v>37</v>
      </c>
      <c r="J7" s="47" t="s">
        <v>37</v>
      </c>
      <c r="K7" s="45"/>
      <c r="L7" s="48"/>
      <c r="M7" s="164"/>
      <c r="N7" s="164"/>
      <c r="O7" s="143"/>
      <c r="P7" s="49">
        <v>187.77932795304477</v>
      </c>
      <c r="Q7" s="47" t="s">
        <v>37</v>
      </c>
      <c r="R7" s="50">
        <v>74706.418935210255</v>
      </c>
      <c r="S7" s="51">
        <v>74706.418935210255</v>
      </c>
      <c r="T7" s="50">
        <v>187.77932795304477</v>
      </c>
      <c r="U7" s="51">
        <v>74706.418935210255</v>
      </c>
      <c r="V7" s="52"/>
      <c r="W7" s="53">
        <v>85.374157006603085</v>
      </c>
      <c r="X7" s="53">
        <v>85.374157006603085</v>
      </c>
      <c r="Y7" s="54">
        <v>33965.386973642635</v>
      </c>
      <c r="Z7" s="50">
        <v>13.398926779163606</v>
      </c>
      <c r="AA7" s="54">
        <v>5330.6498013280125</v>
      </c>
      <c r="AB7" s="52"/>
      <c r="AC7" s="52"/>
      <c r="AD7" s="50">
        <v>30.721551283932502</v>
      </c>
      <c r="AE7" s="51">
        <v>12222.309588470336</v>
      </c>
      <c r="AF7" s="147"/>
      <c r="AG7" s="148"/>
      <c r="AH7" s="50"/>
      <c r="AI7" s="51">
        <v>224119.25680563075</v>
      </c>
      <c r="AJ7" s="55">
        <f t="shared" si="0"/>
        <v>224119.25680563075</v>
      </c>
      <c r="AK7" s="152"/>
      <c r="AL7" s="138"/>
      <c r="AM7" s="155"/>
    </row>
    <row r="8" spans="1:40" s="32" customFormat="1" ht="15.75" customHeight="1">
      <c r="A8" s="161"/>
      <c r="B8" s="166" t="s">
        <v>66</v>
      </c>
      <c r="C8" s="133">
        <v>32619</v>
      </c>
      <c r="D8" s="33" t="s">
        <v>32</v>
      </c>
      <c r="E8" s="33" t="s">
        <v>33</v>
      </c>
      <c r="F8" s="34"/>
      <c r="G8" s="35">
        <v>700000</v>
      </c>
      <c r="H8" s="36">
        <f t="shared" ref="H8:J10" si="1">G8/340.75</f>
        <v>2054.2920029347029</v>
      </c>
      <c r="I8" s="35">
        <v>700000</v>
      </c>
      <c r="J8" s="36">
        <f t="shared" si="1"/>
        <v>2054.2920029347029</v>
      </c>
      <c r="K8" s="34"/>
      <c r="L8" s="37"/>
      <c r="M8" s="164"/>
      <c r="N8" s="164"/>
      <c r="O8" s="143"/>
      <c r="P8" s="120">
        <v>87.043286867204699</v>
      </c>
      <c r="Q8" s="38">
        <v>68.598679383712394</v>
      </c>
      <c r="R8" s="38">
        <v>7336.1981863613491</v>
      </c>
      <c r="S8" s="39">
        <v>7336.1981863613491</v>
      </c>
      <c r="T8" s="38">
        <v>18.444607483492298</v>
      </c>
      <c r="U8" s="39">
        <v>7336.1981863613491</v>
      </c>
      <c r="V8" s="40"/>
      <c r="W8" s="41">
        <v>26.71</v>
      </c>
      <c r="X8" s="41"/>
      <c r="Y8" s="42"/>
      <c r="Z8" s="38">
        <v>2.2479823917828319</v>
      </c>
      <c r="AA8" s="42">
        <v>894.34079965127319</v>
      </c>
      <c r="AB8" s="40"/>
      <c r="AC8" s="40"/>
      <c r="AD8" s="38">
        <v>4.767424798239178</v>
      </c>
      <c r="AE8" s="39">
        <v>1897.704194628179</v>
      </c>
      <c r="AF8" s="147"/>
      <c r="AG8" s="148"/>
      <c r="AH8" s="38"/>
      <c r="AI8" s="39">
        <v>22008.594559084049</v>
      </c>
      <c r="AJ8" s="43">
        <f t="shared" si="0"/>
        <v>22008.594559084049</v>
      </c>
      <c r="AK8" s="152"/>
      <c r="AL8" s="136">
        <f>AJ8+AJ9+AJ10</f>
        <v>298894.37827719154</v>
      </c>
      <c r="AM8" s="155"/>
      <c r="AN8" s="32" t="s">
        <v>63</v>
      </c>
    </row>
    <row r="9" spans="1:40" s="32" customFormat="1" ht="15.75" customHeight="1">
      <c r="A9" s="161"/>
      <c r="B9" s="167"/>
      <c r="C9" s="134"/>
      <c r="D9" s="71" t="s">
        <v>36</v>
      </c>
      <c r="E9" s="72" t="s">
        <v>37</v>
      </c>
      <c r="F9" s="74"/>
      <c r="G9" s="122">
        <v>888888</v>
      </c>
      <c r="H9" s="75">
        <f t="shared" si="1"/>
        <v>2608.6221570066032</v>
      </c>
      <c r="I9" s="72" t="s">
        <v>37</v>
      </c>
      <c r="J9" s="72" t="s">
        <v>37</v>
      </c>
      <c r="K9" s="74"/>
      <c r="L9" s="123"/>
      <c r="M9" s="164"/>
      <c r="N9" s="164"/>
      <c r="O9" s="143"/>
      <c r="P9" s="77">
        <v>97.836407923697735</v>
      </c>
      <c r="Q9" s="72" t="s">
        <v>37</v>
      </c>
      <c r="R9" s="78">
        <v>38924.817275140595</v>
      </c>
      <c r="S9" s="79">
        <v>38924.817275140595</v>
      </c>
      <c r="T9" s="78">
        <v>97.836407923697735</v>
      </c>
      <c r="U9" s="79">
        <v>38924.817275140595</v>
      </c>
      <c r="V9" s="82"/>
      <c r="W9" s="80">
        <v>33.912088041085845</v>
      </c>
      <c r="X9" s="80">
        <v>33.912088041085845</v>
      </c>
      <c r="Y9" s="81">
        <v>13491.637678022773</v>
      </c>
      <c r="Z9" s="78">
        <v>7.0985526045487894</v>
      </c>
      <c r="AA9" s="81">
        <v>2824.0991726291441</v>
      </c>
      <c r="AB9" s="82"/>
      <c r="AC9" s="82"/>
      <c r="AD9" s="78">
        <v>19.177295964783564</v>
      </c>
      <c r="AE9" s="79">
        <v>7630.6009335363751</v>
      </c>
      <c r="AF9" s="147"/>
      <c r="AG9" s="148"/>
      <c r="AH9" s="78"/>
      <c r="AI9" s="79">
        <v>116774.45182542178</v>
      </c>
      <c r="AJ9" s="83">
        <f>AI9</f>
        <v>116774.45182542178</v>
      </c>
      <c r="AK9" s="152"/>
      <c r="AL9" s="137"/>
      <c r="AM9" s="155"/>
    </row>
    <row r="10" spans="1:40" s="32" customFormat="1" ht="15.75" customHeight="1" thickBot="1">
      <c r="A10" s="162"/>
      <c r="B10" s="168"/>
      <c r="C10" s="135"/>
      <c r="D10" s="44" t="s">
        <v>62</v>
      </c>
      <c r="E10" s="47" t="s">
        <v>37</v>
      </c>
      <c r="F10" s="45"/>
      <c r="G10" s="124">
        <v>1491859</v>
      </c>
      <c r="H10" s="46">
        <f t="shared" si="1"/>
        <v>4378.1628760088042</v>
      </c>
      <c r="I10" s="47" t="s">
        <v>37</v>
      </c>
      <c r="J10" s="47" t="s">
        <v>37</v>
      </c>
      <c r="K10" s="45"/>
      <c r="L10" s="48"/>
      <c r="M10" s="165"/>
      <c r="N10" s="164"/>
      <c r="O10" s="144"/>
      <c r="P10" s="49">
        <v>134.14686867204696</v>
      </c>
      <c r="Q10" s="47" t="s">
        <v>37</v>
      </c>
      <c r="R10" s="50">
        <v>53370.443964228558</v>
      </c>
      <c r="S10" s="51">
        <v>53370.443964228558</v>
      </c>
      <c r="T10" s="50">
        <v>134.14686867204696</v>
      </c>
      <c r="U10" s="51">
        <v>53370.443964228558</v>
      </c>
      <c r="V10" s="52"/>
      <c r="W10" s="53">
        <v>56.916117388114458</v>
      </c>
      <c r="X10" s="53">
        <v>56.916117388114458</v>
      </c>
      <c r="Y10" s="54">
        <v>22643.596375130961</v>
      </c>
      <c r="Z10" s="50">
        <v>9.6227638297872335</v>
      </c>
      <c r="AA10" s="54">
        <v>3828.3352796024192</v>
      </c>
      <c r="AB10" s="52"/>
      <c r="AC10" s="52"/>
      <c r="AD10" s="50">
        <v>23.16922538517975</v>
      </c>
      <c r="AE10" s="51">
        <v>9217.988718980052</v>
      </c>
      <c r="AF10" s="147"/>
      <c r="AG10" s="148"/>
      <c r="AH10" s="50"/>
      <c r="AI10" s="51">
        <v>160111.33189268567</v>
      </c>
      <c r="AJ10" s="55">
        <f t="shared" si="0"/>
        <v>160111.33189268567</v>
      </c>
      <c r="AK10" s="152"/>
      <c r="AL10" s="138"/>
      <c r="AM10" s="156"/>
    </row>
    <row r="11" spans="1:40" s="32" customFormat="1" ht="15.75" customHeight="1" thickBot="1">
      <c r="A11" s="160" t="s">
        <v>31</v>
      </c>
      <c r="B11" s="125" t="s">
        <v>67</v>
      </c>
      <c r="C11" s="118">
        <v>38393</v>
      </c>
      <c r="D11" s="56" t="s">
        <v>38</v>
      </c>
      <c r="E11" s="56" t="s">
        <v>38</v>
      </c>
      <c r="F11" s="56" t="s">
        <v>38</v>
      </c>
      <c r="G11" s="57"/>
      <c r="H11" s="58"/>
      <c r="I11" s="57"/>
      <c r="J11" s="59"/>
      <c r="K11" s="57"/>
      <c r="L11" s="60"/>
      <c r="M11" s="163" t="s">
        <v>82</v>
      </c>
      <c r="N11" s="164"/>
      <c r="O11" s="142" t="s">
        <v>31</v>
      </c>
      <c r="P11" s="61">
        <v>37.589999999999996</v>
      </c>
      <c r="Q11" s="62">
        <v>24</v>
      </c>
      <c r="R11" s="62">
        <v>13.59</v>
      </c>
      <c r="S11" s="63">
        <v>402</v>
      </c>
      <c r="T11" s="62">
        <v>13.59</v>
      </c>
      <c r="U11" s="63">
        <v>145</v>
      </c>
      <c r="V11" s="64"/>
      <c r="W11" s="64"/>
      <c r="X11" s="64"/>
      <c r="Y11" s="65"/>
      <c r="Z11" s="62">
        <v>1.62</v>
      </c>
      <c r="AA11" s="65">
        <v>17</v>
      </c>
      <c r="AB11" s="66"/>
      <c r="AC11" s="66"/>
      <c r="AD11" s="62">
        <v>5.44</v>
      </c>
      <c r="AE11" s="63">
        <v>58</v>
      </c>
      <c r="AF11" s="147"/>
      <c r="AG11" s="148"/>
      <c r="AH11" s="62">
        <v>51.179999999999993</v>
      </c>
      <c r="AI11" s="63">
        <v>693</v>
      </c>
      <c r="AJ11" s="67">
        <f t="shared" si="0"/>
        <v>693</v>
      </c>
      <c r="AK11" s="152"/>
      <c r="AL11" s="119">
        <f>AJ11</f>
        <v>693</v>
      </c>
      <c r="AM11" s="157">
        <f>AL11+AL12+AL13+AL16+AL19+AL22+AL25+AL28</f>
        <v>3262918.3316332912</v>
      </c>
    </row>
    <row r="12" spans="1:40" s="32" customFormat="1" ht="15.75" customHeight="1" thickBot="1">
      <c r="A12" s="161"/>
      <c r="B12" s="126" t="s">
        <v>67</v>
      </c>
      <c r="C12" s="118">
        <v>38414</v>
      </c>
      <c r="D12" s="56" t="s">
        <v>39</v>
      </c>
      <c r="E12" s="56" t="s">
        <v>40</v>
      </c>
      <c r="F12" s="33" t="s">
        <v>40</v>
      </c>
      <c r="G12" s="57"/>
      <c r="H12" s="68"/>
      <c r="I12" s="57"/>
      <c r="J12" s="59"/>
      <c r="K12" s="57"/>
      <c r="L12" s="69"/>
      <c r="M12" s="169"/>
      <c r="N12" s="164"/>
      <c r="O12" s="143"/>
      <c r="P12" s="61">
        <v>104.92000000000002</v>
      </c>
      <c r="Q12" s="62">
        <v>29.56</v>
      </c>
      <c r="R12" s="62">
        <v>1113.5999999999999</v>
      </c>
      <c r="S12" s="63">
        <v>1113.5999999999999</v>
      </c>
      <c r="T12" s="62">
        <v>75.36</v>
      </c>
      <c r="U12" s="63">
        <v>800</v>
      </c>
      <c r="V12" s="41"/>
      <c r="W12" s="64"/>
      <c r="X12" s="64"/>
      <c r="Y12" s="65"/>
      <c r="Z12" s="62">
        <v>6.4391999999999996</v>
      </c>
      <c r="AA12" s="65">
        <v>68</v>
      </c>
      <c r="AB12" s="66"/>
      <c r="AC12" s="66"/>
      <c r="AD12" s="62">
        <v>29.152000000000005</v>
      </c>
      <c r="AE12" s="63">
        <v>309</v>
      </c>
      <c r="AF12" s="147"/>
      <c r="AG12" s="148"/>
      <c r="AH12" s="62">
        <v>180.28000000000003</v>
      </c>
      <c r="AI12" s="63">
        <v>2713</v>
      </c>
      <c r="AJ12" s="67">
        <f t="shared" si="0"/>
        <v>2713</v>
      </c>
      <c r="AK12" s="152"/>
      <c r="AL12" s="119">
        <f>AJ12</f>
        <v>2713</v>
      </c>
      <c r="AM12" s="158"/>
      <c r="AN12" s="70" t="s">
        <v>41</v>
      </c>
    </row>
    <row r="13" spans="1:40" s="32" customFormat="1" ht="15.75" customHeight="1">
      <c r="A13" s="161"/>
      <c r="B13" s="139" t="s">
        <v>68</v>
      </c>
      <c r="C13" s="133">
        <v>38567</v>
      </c>
      <c r="D13" s="56" t="s">
        <v>42</v>
      </c>
      <c r="E13" s="56" t="s">
        <v>43</v>
      </c>
      <c r="F13" s="56" t="s">
        <v>43</v>
      </c>
      <c r="G13" s="57"/>
      <c r="H13" s="87">
        <v>16128.26</v>
      </c>
      <c r="I13" s="57"/>
      <c r="J13" s="115" t="s">
        <v>37</v>
      </c>
      <c r="K13" s="57"/>
      <c r="L13" s="88">
        <v>16128.26</v>
      </c>
      <c r="M13" s="169"/>
      <c r="N13" s="164"/>
      <c r="O13" s="143"/>
      <c r="P13" s="61">
        <v>554.85649999999998</v>
      </c>
      <c r="Q13" s="62">
        <v>24</v>
      </c>
      <c r="R13" s="62">
        <v>5649.92</v>
      </c>
      <c r="S13" s="63">
        <v>5649.92</v>
      </c>
      <c r="T13" s="62">
        <v>530.85649999999998</v>
      </c>
      <c r="U13" s="63">
        <v>105406.66214186428</v>
      </c>
      <c r="V13" s="64">
        <v>299.67</v>
      </c>
      <c r="W13" s="64">
        <v>209.66738000000001</v>
      </c>
      <c r="X13" s="64">
        <v>209.66738000000001</v>
      </c>
      <c r="Y13" s="65">
        <v>102135.66214186428</v>
      </c>
      <c r="Z13" s="62">
        <v>35.250868000000004</v>
      </c>
      <c r="AA13" s="65">
        <v>359</v>
      </c>
      <c r="AB13" s="66"/>
      <c r="AC13" s="66"/>
      <c r="AD13" s="62">
        <v>126.69164800000001</v>
      </c>
      <c r="AE13" s="63">
        <v>1290</v>
      </c>
      <c r="AF13" s="147"/>
      <c r="AG13" s="148"/>
      <c r="AH13" s="62">
        <v>1256.4929999999999</v>
      </c>
      <c r="AI13" s="63">
        <v>216462.32428372855</v>
      </c>
      <c r="AJ13" s="67">
        <f t="shared" si="0"/>
        <v>216462.32428372855</v>
      </c>
      <c r="AK13" s="152"/>
      <c r="AL13" s="136">
        <f>AJ13+AJ14+AJ15</f>
        <v>874113.55722632888</v>
      </c>
      <c r="AM13" s="158"/>
      <c r="AN13" s="89" t="s">
        <v>41</v>
      </c>
    </row>
    <row r="14" spans="1:40" s="32" customFormat="1" ht="15" customHeight="1">
      <c r="A14" s="161"/>
      <c r="B14" s="140"/>
      <c r="C14" s="134"/>
      <c r="D14" s="71" t="s">
        <v>44</v>
      </c>
      <c r="E14" s="72" t="s">
        <v>37</v>
      </c>
      <c r="F14" s="84" t="s">
        <v>37</v>
      </c>
      <c r="G14" s="74"/>
      <c r="H14" s="75">
        <v>16128.26</v>
      </c>
      <c r="I14" s="74"/>
      <c r="J14" s="72" t="s">
        <v>37</v>
      </c>
      <c r="K14" s="74"/>
      <c r="L14" s="85" t="s">
        <v>37</v>
      </c>
      <c r="M14" s="169"/>
      <c r="N14" s="164"/>
      <c r="O14" s="143"/>
      <c r="P14" s="77">
        <v>516.05650000000003</v>
      </c>
      <c r="Q14" s="78">
        <v>0</v>
      </c>
      <c r="R14" s="78">
        <v>5254.83</v>
      </c>
      <c r="S14" s="79">
        <v>5254.83</v>
      </c>
      <c r="T14" s="78">
        <v>516.05650000000003</v>
      </c>
      <c r="U14" s="79">
        <v>105255.66214186428</v>
      </c>
      <c r="V14" s="85" t="s">
        <v>37</v>
      </c>
      <c r="W14" s="80">
        <v>209.66738000000001</v>
      </c>
      <c r="X14" s="80">
        <v>209.66738000000001</v>
      </c>
      <c r="Y14" s="81">
        <v>102135.66214186428</v>
      </c>
      <c r="Z14" s="78">
        <v>32.830868000000002</v>
      </c>
      <c r="AA14" s="81">
        <v>354</v>
      </c>
      <c r="AB14" s="82"/>
      <c r="AC14" s="82"/>
      <c r="AD14" s="78">
        <v>121.56364800000001</v>
      </c>
      <c r="AE14" s="79">
        <v>1238</v>
      </c>
      <c r="AF14" s="147"/>
      <c r="AG14" s="148"/>
      <c r="AH14" s="78">
        <v>872.91300000000001</v>
      </c>
      <c r="AI14" s="79">
        <v>215766.32428372855</v>
      </c>
      <c r="AJ14" s="83">
        <f t="shared" si="0"/>
        <v>215766.32428372855</v>
      </c>
      <c r="AK14" s="152"/>
      <c r="AL14" s="137"/>
      <c r="AM14" s="158"/>
      <c r="AN14" s="32" t="s">
        <v>64</v>
      </c>
    </row>
    <row r="15" spans="1:40" s="32" customFormat="1" ht="15.75" customHeight="1" thickBot="1">
      <c r="A15" s="161"/>
      <c r="B15" s="141"/>
      <c r="C15" s="135"/>
      <c r="D15" s="44" t="s">
        <v>45</v>
      </c>
      <c r="E15" s="47" t="s">
        <v>37</v>
      </c>
      <c r="F15" s="73" t="s">
        <v>37</v>
      </c>
      <c r="G15" s="45"/>
      <c r="H15" s="86">
        <v>33333.33</v>
      </c>
      <c r="I15" s="45"/>
      <c r="J15" s="47" t="s">
        <v>37</v>
      </c>
      <c r="K15" s="45"/>
      <c r="L15" s="76" t="s">
        <v>37</v>
      </c>
      <c r="M15" s="169"/>
      <c r="N15" s="164"/>
      <c r="O15" s="143"/>
      <c r="P15" s="49">
        <v>933.88325000000009</v>
      </c>
      <c r="Q15" s="50">
        <v>0</v>
      </c>
      <c r="R15" s="50">
        <v>9509.33</v>
      </c>
      <c r="S15" s="51">
        <v>9509.33</v>
      </c>
      <c r="T15" s="50">
        <v>933.88325000000009</v>
      </c>
      <c r="U15" s="51">
        <v>216187.45432943589</v>
      </c>
      <c r="V15" s="76" t="s">
        <v>37</v>
      </c>
      <c r="W15" s="53">
        <v>433.33329000000003</v>
      </c>
      <c r="X15" s="53">
        <v>433.33329000000003</v>
      </c>
      <c r="Y15" s="54">
        <v>211090.45432943589</v>
      </c>
      <c r="Z15" s="50">
        <v>61.819994000000008</v>
      </c>
      <c r="AA15" s="54">
        <v>222</v>
      </c>
      <c r="AB15" s="52"/>
      <c r="AC15" s="52"/>
      <c r="AD15" s="50">
        <v>200.01998400000002</v>
      </c>
      <c r="AE15" s="51">
        <v>2037</v>
      </c>
      <c r="AF15" s="147"/>
      <c r="AG15" s="148"/>
      <c r="AH15" s="50">
        <v>1732.5665000000004</v>
      </c>
      <c r="AI15" s="51">
        <v>441884.90865887178</v>
      </c>
      <c r="AJ15" s="55">
        <f t="shared" si="0"/>
        <v>441884.90865887178</v>
      </c>
      <c r="AK15" s="152"/>
      <c r="AL15" s="138"/>
      <c r="AM15" s="158"/>
    </row>
    <row r="16" spans="1:40" s="32" customFormat="1" ht="15.75" customHeight="1">
      <c r="A16" s="161"/>
      <c r="B16" s="166" t="s">
        <v>69</v>
      </c>
      <c r="C16" s="133">
        <v>38567</v>
      </c>
      <c r="D16" s="56" t="s">
        <v>46</v>
      </c>
      <c r="E16" s="56" t="s">
        <v>43</v>
      </c>
      <c r="F16" s="56" t="s">
        <v>43</v>
      </c>
      <c r="G16" s="57"/>
      <c r="H16" s="87">
        <v>35216.43</v>
      </c>
      <c r="I16" s="57"/>
      <c r="J16" s="72" t="s">
        <v>37</v>
      </c>
      <c r="K16" s="57"/>
      <c r="L16" s="88">
        <v>35216.43</v>
      </c>
      <c r="M16" s="169"/>
      <c r="N16" s="164"/>
      <c r="O16" s="143"/>
      <c r="P16" s="61">
        <v>1032.0607500000001</v>
      </c>
      <c r="Q16" s="62">
        <v>24</v>
      </c>
      <c r="R16" s="62">
        <v>10509.06</v>
      </c>
      <c r="S16" s="63">
        <v>10509.06</v>
      </c>
      <c r="T16" s="62">
        <v>1008.0607500000001</v>
      </c>
      <c r="U16" s="63">
        <v>228618.58855838203</v>
      </c>
      <c r="V16" s="64">
        <v>457.81359000000003</v>
      </c>
      <c r="W16" s="64">
        <v>457.81359000000003</v>
      </c>
      <c r="X16" s="64">
        <v>457.81359000000003</v>
      </c>
      <c r="Y16" s="65">
        <v>223015.58855838203</v>
      </c>
      <c r="Z16" s="62">
        <v>69.609574000000009</v>
      </c>
      <c r="AA16" s="65">
        <v>709</v>
      </c>
      <c r="AB16" s="66"/>
      <c r="AC16" s="66"/>
      <c r="AD16" s="62">
        <v>218.31486400000006</v>
      </c>
      <c r="AE16" s="63">
        <v>2223</v>
      </c>
      <c r="AF16" s="147"/>
      <c r="AG16" s="148"/>
      <c r="AH16" s="62">
        <v>2260.5015000000003</v>
      </c>
      <c r="AI16" s="63">
        <v>467745.17711676407</v>
      </c>
      <c r="AJ16" s="67">
        <f t="shared" si="0"/>
        <v>467745.17711676407</v>
      </c>
      <c r="AK16" s="152"/>
      <c r="AL16" s="136">
        <f>AJ16+AJ17+AJ18</f>
        <v>1976469.1411042302</v>
      </c>
      <c r="AM16" s="158"/>
    </row>
    <row r="17" spans="1:40" s="32" customFormat="1" ht="15" customHeight="1">
      <c r="A17" s="161"/>
      <c r="B17" s="167"/>
      <c r="C17" s="134"/>
      <c r="D17" s="71" t="s">
        <v>47</v>
      </c>
      <c r="E17" s="72" t="s">
        <v>37</v>
      </c>
      <c r="F17" s="84" t="s">
        <v>37</v>
      </c>
      <c r="G17" s="74"/>
      <c r="H17" s="75">
        <v>35216.43</v>
      </c>
      <c r="I17" s="74"/>
      <c r="J17" s="72" t="s">
        <v>37</v>
      </c>
      <c r="K17" s="74"/>
      <c r="L17" s="85" t="s">
        <v>37</v>
      </c>
      <c r="M17" s="169"/>
      <c r="N17" s="164"/>
      <c r="O17" s="143"/>
      <c r="P17" s="77">
        <v>993.26075000000003</v>
      </c>
      <c r="Q17" s="78">
        <v>0</v>
      </c>
      <c r="R17" s="78">
        <v>10113.969999999999</v>
      </c>
      <c r="S17" s="79">
        <v>10113.969999999999</v>
      </c>
      <c r="T17" s="78">
        <v>993.26075000000003</v>
      </c>
      <c r="U17" s="79">
        <v>228467.58855838203</v>
      </c>
      <c r="V17" s="85" t="s">
        <v>37</v>
      </c>
      <c r="W17" s="80">
        <v>457.81359000000003</v>
      </c>
      <c r="X17" s="80">
        <v>457.81359000000003</v>
      </c>
      <c r="Y17" s="81">
        <v>223015.58855838203</v>
      </c>
      <c r="Z17" s="78">
        <v>67.189574000000007</v>
      </c>
      <c r="AA17" s="81">
        <v>684</v>
      </c>
      <c r="AB17" s="82"/>
      <c r="AC17" s="82"/>
      <c r="AD17" s="78">
        <v>213.18686400000001</v>
      </c>
      <c r="AE17" s="79">
        <v>2171</v>
      </c>
      <c r="AF17" s="147"/>
      <c r="AG17" s="148"/>
      <c r="AH17" s="78">
        <v>1986.5215000000001</v>
      </c>
      <c r="AI17" s="79">
        <v>467049.17711676407</v>
      </c>
      <c r="AJ17" s="83">
        <f t="shared" si="0"/>
        <v>467049.17711676407</v>
      </c>
      <c r="AK17" s="152"/>
      <c r="AL17" s="137"/>
      <c r="AM17" s="158"/>
      <c r="AN17" s="32" t="s">
        <v>64</v>
      </c>
    </row>
    <row r="18" spans="1:40" s="32" customFormat="1" ht="15.75" customHeight="1" thickBot="1">
      <c r="A18" s="161"/>
      <c r="B18" s="168"/>
      <c r="C18" s="135"/>
      <c r="D18" s="44" t="s">
        <v>45</v>
      </c>
      <c r="E18" s="47" t="s">
        <v>37</v>
      </c>
      <c r="F18" s="73" t="s">
        <v>37</v>
      </c>
      <c r="G18" s="45"/>
      <c r="H18" s="86">
        <v>77777.77</v>
      </c>
      <c r="I18" s="45"/>
      <c r="J18" s="47" t="s">
        <v>37</v>
      </c>
      <c r="K18" s="45"/>
      <c r="L18" s="76" t="s">
        <v>37</v>
      </c>
      <c r="M18" s="169"/>
      <c r="N18" s="164"/>
      <c r="O18" s="143"/>
      <c r="P18" s="49">
        <v>2044.9942500000002</v>
      </c>
      <c r="Q18" s="50">
        <v>0</v>
      </c>
      <c r="R18" s="50">
        <v>20823.32</v>
      </c>
      <c r="S18" s="51">
        <v>20823.32</v>
      </c>
      <c r="T18" s="50">
        <v>2044.9942500000002</v>
      </c>
      <c r="U18" s="51">
        <v>510425.39343535108</v>
      </c>
      <c r="V18" s="76" t="s">
        <v>37</v>
      </c>
      <c r="W18" s="53">
        <v>1011.1110100000002</v>
      </c>
      <c r="X18" s="53">
        <v>1011.1110100000002</v>
      </c>
      <c r="Y18" s="54">
        <v>492544.39343535108</v>
      </c>
      <c r="Z18" s="50">
        <v>141.819986</v>
      </c>
      <c r="AA18" s="54">
        <v>1444</v>
      </c>
      <c r="AB18" s="52"/>
      <c r="AC18" s="52"/>
      <c r="AD18" s="50">
        <v>413.35329600000006</v>
      </c>
      <c r="AE18" s="51">
        <v>4209</v>
      </c>
      <c r="AF18" s="147"/>
      <c r="AG18" s="148"/>
      <c r="AH18" s="50">
        <v>4089.9885000000004</v>
      </c>
      <c r="AI18" s="51">
        <v>1041674.7868707022</v>
      </c>
      <c r="AJ18" s="55">
        <f t="shared" si="0"/>
        <v>1041674.7868707022</v>
      </c>
      <c r="AK18" s="152"/>
      <c r="AL18" s="138"/>
      <c r="AM18" s="158"/>
    </row>
    <row r="19" spans="1:40" s="32" customFormat="1" ht="15.75" customHeight="1">
      <c r="A19" s="161"/>
      <c r="B19" s="139" t="s">
        <v>70</v>
      </c>
      <c r="C19" s="133">
        <v>38567</v>
      </c>
      <c r="D19" s="56" t="s">
        <v>75</v>
      </c>
      <c r="E19" s="56" t="s">
        <v>43</v>
      </c>
      <c r="F19" s="56" t="s">
        <v>43</v>
      </c>
      <c r="G19" s="57"/>
      <c r="H19" s="87"/>
      <c r="I19" s="57"/>
      <c r="J19" s="87"/>
      <c r="K19" s="57"/>
      <c r="L19" s="87"/>
      <c r="M19" s="169"/>
      <c r="N19" s="164"/>
      <c r="O19" s="143"/>
      <c r="P19" s="61">
        <v>131.25</v>
      </c>
      <c r="Q19" s="62">
        <v>24</v>
      </c>
      <c r="R19" s="62">
        <v>4672.5924337952174</v>
      </c>
      <c r="S19" s="63">
        <v>4672.5924337952174</v>
      </c>
      <c r="T19" s="62">
        <v>107.25</v>
      </c>
      <c r="U19" s="63">
        <v>4672.5924337952174</v>
      </c>
      <c r="V19" s="64"/>
      <c r="W19" s="64"/>
      <c r="X19" s="64"/>
      <c r="Y19" s="65"/>
      <c r="Z19" s="62">
        <v>6.22</v>
      </c>
      <c r="AA19" s="65">
        <v>63.335784820010126</v>
      </c>
      <c r="AB19" s="66"/>
      <c r="AC19" s="66"/>
      <c r="AD19" s="62">
        <v>41.116000000000007</v>
      </c>
      <c r="AE19" s="63">
        <v>418.66786634397789</v>
      </c>
      <c r="AF19" s="147"/>
      <c r="AG19" s="148"/>
      <c r="AH19" s="62">
        <v>458.88</v>
      </c>
      <c r="AI19" s="63">
        <v>14262.15975085193</v>
      </c>
      <c r="AJ19" s="67">
        <f t="shared" si="0"/>
        <v>14262.15975085193</v>
      </c>
      <c r="AK19" s="152"/>
      <c r="AL19" s="136">
        <f>AJ19+AJ20+AJ21</f>
        <v>19324.939313026251</v>
      </c>
      <c r="AM19" s="158"/>
    </row>
    <row r="20" spans="1:40" s="32" customFormat="1" ht="15" customHeight="1">
      <c r="A20" s="161"/>
      <c r="B20" s="140"/>
      <c r="C20" s="134"/>
      <c r="D20" s="71" t="s">
        <v>76</v>
      </c>
      <c r="E20" s="72" t="s">
        <v>37</v>
      </c>
      <c r="F20" s="84" t="s">
        <v>37</v>
      </c>
      <c r="G20" s="74"/>
      <c r="H20" s="75"/>
      <c r="I20" s="74"/>
      <c r="J20" s="75"/>
      <c r="K20" s="74"/>
      <c r="L20" s="75"/>
      <c r="M20" s="169"/>
      <c r="N20" s="164"/>
      <c r="O20" s="143"/>
      <c r="P20" s="77">
        <v>33.25</v>
      </c>
      <c r="Q20" s="78">
        <v>0</v>
      </c>
      <c r="R20" s="78">
        <v>677.14303706280975</v>
      </c>
      <c r="S20" s="79">
        <v>677.14303706280975</v>
      </c>
      <c r="T20" s="78">
        <v>33.25</v>
      </c>
      <c r="U20" s="79">
        <v>677.14303706280975</v>
      </c>
      <c r="V20" s="80"/>
      <c r="W20" s="80"/>
      <c r="X20" s="80"/>
      <c r="Y20" s="80"/>
      <c r="Z20" s="78">
        <v>1.8200000000000003</v>
      </c>
      <c r="AA20" s="81">
        <v>18.532335751192679</v>
      </c>
      <c r="AB20" s="82"/>
      <c r="AC20" s="82"/>
      <c r="AD20" s="78">
        <v>13.100000000000001</v>
      </c>
      <c r="AE20" s="79">
        <v>133.39208700034291</v>
      </c>
      <c r="AF20" s="147"/>
      <c r="AG20" s="148"/>
      <c r="AH20" s="78">
        <v>66.5</v>
      </c>
      <c r="AI20" s="79">
        <v>2031.4291111884293</v>
      </c>
      <c r="AJ20" s="83">
        <f t="shared" si="0"/>
        <v>2031.4291111884293</v>
      </c>
      <c r="AK20" s="152"/>
      <c r="AL20" s="137"/>
      <c r="AM20" s="158"/>
    </row>
    <row r="21" spans="1:40" s="32" customFormat="1" ht="15.75" customHeight="1" thickBot="1">
      <c r="A21" s="161"/>
      <c r="B21" s="141"/>
      <c r="C21" s="135"/>
      <c r="D21" s="44" t="s">
        <v>77</v>
      </c>
      <c r="E21" s="47" t="s">
        <v>37</v>
      </c>
      <c r="F21" s="73" t="s">
        <v>37</v>
      </c>
      <c r="G21" s="45"/>
      <c r="H21" s="86">
        <v>666.66</v>
      </c>
      <c r="I21" s="45"/>
      <c r="J21" s="47" t="s">
        <v>37</v>
      </c>
      <c r="K21" s="45"/>
      <c r="L21" s="76" t="s">
        <v>37</v>
      </c>
      <c r="M21" s="169"/>
      <c r="N21" s="164"/>
      <c r="O21" s="143"/>
      <c r="P21" s="49">
        <v>49.616500000000002</v>
      </c>
      <c r="Q21" s="50">
        <v>0</v>
      </c>
      <c r="R21" s="50">
        <v>1010.4501503286303</v>
      </c>
      <c r="S21" s="51">
        <v>1010.4501503286303</v>
      </c>
      <c r="T21" s="50">
        <v>49.616500000000002</v>
      </c>
      <c r="U21" s="51">
        <v>1010.4501503286303</v>
      </c>
      <c r="V21" s="76" t="s">
        <v>37</v>
      </c>
      <c r="W21" s="53">
        <v>8.6665799999999997</v>
      </c>
      <c r="X21" s="53">
        <v>8.6665799999999997</v>
      </c>
      <c r="Y21" s="54">
        <v>88</v>
      </c>
      <c r="Z21" s="50">
        <v>3.0199880000000001</v>
      </c>
      <c r="AA21" s="54">
        <v>30.751336033281792</v>
      </c>
      <c r="AB21" s="52"/>
      <c r="AC21" s="52"/>
      <c r="AD21" s="50">
        <v>16.179967999999999</v>
      </c>
      <c r="AE21" s="51">
        <v>164.75417550524901</v>
      </c>
      <c r="AF21" s="147"/>
      <c r="AG21" s="148"/>
      <c r="AH21" s="50">
        <v>99.233000000000004</v>
      </c>
      <c r="AI21" s="51">
        <v>3031.3504509858913</v>
      </c>
      <c r="AJ21" s="55">
        <f t="shared" si="0"/>
        <v>3031.3504509858913</v>
      </c>
      <c r="AK21" s="152"/>
      <c r="AL21" s="138"/>
      <c r="AM21" s="158"/>
    </row>
    <row r="22" spans="1:40" s="32" customFormat="1" ht="15.75" customHeight="1">
      <c r="A22" s="161"/>
      <c r="B22" s="166" t="s">
        <v>71</v>
      </c>
      <c r="C22" s="133">
        <v>38567</v>
      </c>
      <c r="D22" s="56" t="s">
        <v>78</v>
      </c>
      <c r="E22" s="56" t="s">
        <v>43</v>
      </c>
      <c r="F22" s="56" t="s">
        <v>43</v>
      </c>
      <c r="G22" s="57"/>
      <c r="H22" s="87"/>
      <c r="I22" s="57"/>
      <c r="J22" s="87"/>
      <c r="K22" s="57"/>
      <c r="L22" s="87"/>
      <c r="M22" s="169"/>
      <c r="N22" s="164"/>
      <c r="O22" s="143"/>
      <c r="P22" s="61">
        <v>131.25</v>
      </c>
      <c r="Q22" s="62">
        <v>24</v>
      </c>
      <c r="R22" s="62">
        <v>4916.9748832614941</v>
      </c>
      <c r="S22" s="63">
        <v>4916.9748832614941</v>
      </c>
      <c r="T22" s="62">
        <v>107.25</v>
      </c>
      <c r="U22" s="63">
        <v>4672.5924337952174</v>
      </c>
      <c r="V22" s="64"/>
      <c r="W22" s="64"/>
      <c r="X22" s="64"/>
      <c r="Y22" s="65"/>
      <c r="Z22" s="62">
        <v>6.22</v>
      </c>
      <c r="AA22" s="65">
        <v>63.335784820010126</v>
      </c>
      <c r="AB22" s="66"/>
      <c r="AC22" s="66"/>
      <c r="AD22" s="62">
        <v>41.116000000000007</v>
      </c>
      <c r="AE22" s="63">
        <v>418.66786634397789</v>
      </c>
      <c r="AF22" s="147"/>
      <c r="AG22" s="148"/>
      <c r="AH22" s="62">
        <v>458.88</v>
      </c>
      <c r="AI22" s="63">
        <v>14262.15975085193</v>
      </c>
      <c r="AJ22" s="67">
        <f t="shared" si="0"/>
        <v>14262.15975085193</v>
      </c>
      <c r="AK22" s="152"/>
      <c r="AL22" s="136">
        <f>AJ22+AJ23+AJ24</f>
        <v>18985.522638523769</v>
      </c>
      <c r="AM22" s="158"/>
    </row>
    <row r="23" spans="1:40" s="32" customFormat="1" ht="15" customHeight="1">
      <c r="A23" s="161"/>
      <c r="B23" s="167"/>
      <c r="C23" s="134"/>
      <c r="D23" s="71" t="s">
        <v>79</v>
      </c>
      <c r="E23" s="72" t="s">
        <v>37</v>
      </c>
      <c r="F23" s="84" t="s">
        <v>37</v>
      </c>
      <c r="G23" s="74"/>
      <c r="H23" s="75"/>
      <c r="I23" s="74"/>
      <c r="J23" s="75"/>
      <c r="K23" s="74"/>
      <c r="L23" s="75"/>
      <c r="M23" s="169"/>
      <c r="N23" s="164"/>
      <c r="O23" s="143"/>
      <c r="P23" s="77">
        <v>33.25</v>
      </c>
      <c r="Q23" s="78">
        <v>0</v>
      </c>
      <c r="R23" s="78">
        <v>677.14303706280975</v>
      </c>
      <c r="S23" s="79">
        <v>677.14303706280975</v>
      </c>
      <c r="T23" s="78">
        <v>33.25</v>
      </c>
      <c r="U23" s="79">
        <v>677.14303706280975</v>
      </c>
      <c r="V23" s="80"/>
      <c r="W23" s="80"/>
      <c r="X23" s="80"/>
      <c r="Y23" s="80"/>
      <c r="Z23" s="78">
        <v>1.8200000000000003</v>
      </c>
      <c r="AA23" s="81">
        <v>18.532335751192679</v>
      </c>
      <c r="AB23" s="82"/>
      <c r="AC23" s="82"/>
      <c r="AD23" s="78">
        <v>13.100000000000001</v>
      </c>
      <c r="AE23" s="79">
        <v>133.39208700034291</v>
      </c>
      <c r="AF23" s="147"/>
      <c r="AG23" s="148"/>
      <c r="AH23" s="78">
        <v>66.5</v>
      </c>
      <c r="AI23" s="79">
        <v>2031.4291111884293</v>
      </c>
      <c r="AJ23" s="83">
        <f t="shared" si="0"/>
        <v>2031.4291111884293</v>
      </c>
      <c r="AK23" s="152"/>
      <c r="AL23" s="137"/>
      <c r="AM23" s="158"/>
    </row>
    <row r="24" spans="1:40" s="32" customFormat="1" ht="15.75" customHeight="1" thickBot="1">
      <c r="A24" s="161"/>
      <c r="B24" s="168"/>
      <c r="C24" s="135"/>
      <c r="D24" s="44" t="s">
        <v>80</v>
      </c>
      <c r="E24" s="47" t="s">
        <v>37</v>
      </c>
      <c r="F24" s="73" t="s">
        <v>37</v>
      </c>
      <c r="G24" s="45"/>
      <c r="H24" s="86">
        <v>444.44</v>
      </c>
      <c r="I24" s="45"/>
      <c r="J24" s="47" t="s">
        <v>37</v>
      </c>
      <c r="K24" s="45"/>
      <c r="L24" s="76" t="s">
        <v>37</v>
      </c>
      <c r="M24" s="169"/>
      <c r="N24" s="164"/>
      <c r="O24" s="143"/>
      <c r="P24" s="49">
        <v>44.061000000000014</v>
      </c>
      <c r="Q24" s="50">
        <v>0</v>
      </c>
      <c r="R24" s="50">
        <v>897.31125882780316</v>
      </c>
      <c r="S24" s="51">
        <v>897.31125882780316</v>
      </c>
      <c r="T24" s="50">
        <v>44.061000000000014</v>
      </c>
      <c r="U24" s="51">
        <v>897.31125882780316</v>
      </c>
      <c r="V24" s="76" t="s">
        <v>37</v>
      </c>
      <c r="W24" s="53">
        <v>5.7777200000000004</v>
      </c>
      <c r="X24" s="53">
        <v>5.7777200000000004</v>
      </c>
      <c r="Y24" s="54">
        <v>59</v>
      </c>
      <c r="Z24" s="50">
        <v>2.6199920000000003</v>
      </c>
      <c r="AA24" s="54">
        <v>26.678335939252072</v>
      </c>
      <c r="AB24" s="52"/>
      <c r="AC24" s="52"/>
      <c r="AD24" s="50">
        <v>15.113312000000006</v>
      </c>
      <c r="AE24" s="51">
        <v>153.89284192117023</v>
      </c>
      <c r="AF24" s="147"/>
      <c r="AG24" s="148"/>
      <c r="AH24" s="50">
        <v>88.122000000000028</v>
      </c>
      <c r="AI24" s="51">
        <v>2691.9337764834095</v>
      </c>
      <c r="AJ24" s="55">
        <f t="shared" si="0"/>
        <v>2691.9337764834095</v>
      </c>
      <c r="AK24" s="152"/>
      <c r="AL24" s="138"/>
      <c r="AM24" s="158"/>
    </row>
    <row r="25" spans="1:40" s="32" customFormat="1" ht="15.75" customHeight="1">
      <c r="A25" s="161"/>
      <c r="B25" s="139" t="s">
        <v>72</v>
      </c>
      <c r="C25" s="133">
        <v>38567</v>
      </c>
      <c r="D25" s="91" t="s">
        <v>48</v>
      </c>
      <c r="E25" s="56" t="s">
        <v>43</v>
      </c>
      <c r="F25" s="56" t="s">
        <v>43</v>
      </c>
      <c r="G25" s="57"/>
      <c r="H25" s="87">
        <v>6363.47</v>
      </c>
      <c r="I25" s="57"/>
      <c r="J25" s="72" t="s">
        <v>37</v>
      </c>
      <c r="K25" s="57"/>
      <c r="L25" s="88">
        <v>6363.47</v>
      </c>
      <c r="M25" s="169"/>
      <c r="N25" s="164"/>
      <c r="O25" s="143"/>
      <c r="P25" s="61">
        <v>310.73675000000003</v>
      </c>
      <c r="Q25" s="62">
        <v>24</v>
      </c>
      <c r="R25" s="62">
        <v>3164.14</v>
      </c>
      <c r="S25" s="63">
        <f t="shared" ref="S25:S27" si="2">R25</f>
        <v>3164.14</v>
      </c>
      <c r="T25" s="62">
        <v>286.73675000000003</v>
      </c>
      <c r="U25" s="63">
        <v>42376.037232155817</v>
      </c>
      <c r="V25" s="90" t="s">
        <v>37</v>
      </c>
      <c r="W25" s="64">
        <v>82.725110000000015</v>
      </c>
      <c r="X25" s="64">
        <v>82.725110000000015</v>
      </c>
      <c r="Y25" s="65">
        <v>40298.037232155817</v>
      </c>
      <c r="Z25" s="62">
        <v>17.674246</v>
      </c>
      <c r="AA25" s="65">
        <v>180</v>
      </c>
      <c r="AB25" s="66"/>
      <c r="AC25" s="66"/>
      <c r="AD25" s="62">
        <v>79.820656000000014</v>
      </c>
      <c r="AE25" s="63">
        <v>813</v>
      </c>
      <c r="AF25" s="147"/>
      <c r="AG25" s="148"/>
      <c r="AH25" s="62">
        <v>817.85350000000005</v>
      </c>
      <c r="AI25" s="63">
        <v>87916.074464311634</v>
      </c>
      <c r="AJ25" s="67">
        <f t="shared" si="0"/>
        <v>87916.074464311634</v>
      </c>
      <c r="AK25" s="152"/>
      <c r="AL25" s="136">
        <f>AJ25+AJ26+AJ27</f>
        <v>368359.17135118216</v>
      </c>
      <c r="AM25" s="158"/>
    </row>
    <row r="26" spans="1:40" s="32" customFormat="1" ht="15" customHeight="1">
      <c r="A26" s="161"/>
      <c r="B26" s="140"/>
      <c r="C26" s="134"/>
      <c r="D26" s="91" t="s">
        <v>49</v>
      </c>
      <c r="E26" s="72" t="s">
        <v>37</v>
      </c>
      <c r="F26" s="84" t="s">
        <v>37</v>
      </c>
      <c r="G26" s="74"/>
      <c r="H26" s="75">
        <v>6363.47</v>
      </c>
      <c r="I26" s="74"/>
      <c r="J26" s="72" t="s">
        <v>37</v>
      </c>
      <c r="K26" s="74"/>
      <c r="L26" s="85" t="s">
        <v>37</v>
      </c>
      <c r="M26" s="169"/>
      <c r="N26" s="164"/>
      <c r="O26" s="143"/>
      <c r="P26" s="77">
        <v>271.93675000000002</v>
      </c>
      <c r="Q26" s="78">
        <v>0</v>
      </c>
      <c r="R26" s="78">
        <v>2769.06</v>
      </c>
      <c r="S26" s="79">
        <f t="shared" si="2"/>
        <v>2769.06</v>
      </c>
      <c r="T26" s="78">
        <v>271.93675000000002</v>
      </c>
      <c r="U26" s="79">
        <v>42225.037232155817</v>
      </c>
      <c r="V26" s="92">
        <v>82.72</v>
      </c>
      <c r="W26" s="80">
        <v>82.725110000000015</v>
      </c>
      <c r="X26" s="80">
        <v>82.725110000000015</v>
      </c>
      <c r="Y26" s="81">
        <v>40298.037232155817</v>
      </c>
      <c r="Z26" s="78">
        <v>15.254246</v>
      </c>
      <c r="AA26" s="81">
        <v>155</v>
      </c>
      <c r="AB26" s="82"/>
      <c r="AC26" s="82"/>
      <c r="AD26" s="78">
        <v>74.692655999999999</v>
      </c>
      <c r="AE26" s="79">
        <v>761</v>
      </c>
      <c r="AF26" s="147"/>
      <c r="AG26" s="148"/>
      <c r="AH26" s="78">
        <v>543.87350000000004</v>
      </c>
      <c r="AI26" s="79">
        <v>87219.074464311634</v>
      </c>
      <c r="AJ26" s="83">
        <f t="shared" si="0"/>
        <v>87219.074464311634</v>
      </c>
      <c r="AK26" s="152"/>
      <c r="AL26" s="137"/>
      <c r="AM26" s="158"/>
      <c r="AN26" s="32" t="s">
        <v>64</v>
      </c>
    </row>
    <row r="27" spans="1:40" s="32" customFormat="1" ht="15.75" customHeight="1" thickBot="1">
      <c r="A27" s="161"/>
      <c r="B27" s="141"/>
      <c r="C27" s="135"/>
      <c r="D27" s="91" t="s">
        <v>45</v>
      </c>
      <c r="E27" s="47" t="s">
        <v>37</v>
      </c>
      <c r="F27" s="73" t="s">
        <v>37</v>
      </c>
      <c r="G27" s="45"/>
      <c r="H27" s="86">
        <v>14444.44</v>
      </c>
      <c r="I27" s="45"/>
      <c r="J27" s="47" t="s">
        <v>37</v>
      </c>
      <c r="K27" s="45"/>
      <c r="L27" s="76" t="s">
        <v>37</v>
      </c>
      <c r="M27" s="169"/>
      <c r="N27" s="164"/>
      <c r="O27" s="143"/>
      <c r="P27" s="49">
        <v>461.66100000000006</v>
      </c>
      <c r="Q27" s="50">
        <v>0</v>
      </c>
      <c r="R27" s="50">
        <v>4700.8999999999996</v>
      </c>
      <c r="S27" s="51">
        <f t="shared" si="2"/>
        <v>4700.8999999999996</v>
      </c>
      <c r="T27" s="50">
        <v>461.66100000000006</v>
      </c>
      <c r="U27" s="51">
        <v>94261.51121127943</v>
      </c>
      <c r="V27" s="76" t="s">
        <v>37</v>
      </c>
      <c r="W27" s="53">
        <v>187.77772000000002</v>
      </c>
      <c r="X27" s="53">
        <v>187.77772000000002</v>
      </c>
      <c r="Y27" s="54">
        <v>91472.51121127943</v>
      </c>
      <c r="Z27" s="50">
        <v>27.819992000000003</v>
      </c>
      <c r="AA27" s="54">
        <v>283</v>
      </c>
      <c r="AB27" s="52"/>
      <c r="AC27" s="52"/>
      <c r="AD27" s="50">
        <v>109.35331200000002</v>
      </c>
      <c r="AE27" s="51">
        <v>1113</v>
      </c>
      <c r="AF27" s="147"/>
      <c r="AG27" s="148"/>
      <c r="AH27" s="50">
        <v>923.32200000000012</v>
      </c>
      <c r="AI27" s="51">
        <v>193224.02242255886</v>
      </c>
      <c r="AJ27" s="55">
        <f t="shared" si="0"/>
        <v>193224.02242255886</v>
      </c>
      <c r="AK27" s="152"/>
      <c r="AL27" s="138"/>
      <c r="AM27" s="158"/>
    </row>
    <row r="28" spans="1:40" s="32" customFormat="1" ht="15.75" customHeight="1" thickBot="1">
      <c r="A28" s="162"/>
      <c r="B28" s="93"/>
      <c r="C28" s="94">
        <v>38567</v>
      </c>
      <c r="D28" s="95"/>
      <c r="E28" s="95" t="s">
        <v>50</v>
      </c>
      <c r="F28" s="96"/>
      <c r="G28" s="97"/>
      <c r="H28" s="58"/>
      <c r="I28" s="97"/>
      <c r="J28" s="98">
        <v>111</v>
      </c>
      <c r="K28" s="97"/>
      <c r="L28" s="99"/>
      <c r="M28" s="170"/>
      <c r="N28" s="165"/>
      <c r="O28" s="144"/>
      <c r="P28" s="100"/>
      <c r="Q28" s="101"/>
      <c r="R28" s="101">
        <v>111</v>
      </c>
      <c r="S28" s="102">
        <v>1130</v>
      </c>
      <c r="T28" s="101">
        <v>111</v>
      </c>
      <c r="U28" s="102">
        <v>1130</v>
      </c>
      <c r="V28" s="103"/>
      <c r="W28" s="103"/>
      <c r="X28" s="103"/>
      <c r="Y28" s="104"/>
      <c r="Z28" s="105"/>
      <c r="AA28" s="104"/>
      <c r="AB28" s="105"/>
      <c r="AC28" s="105"/>
      <c r="AD28" s="105"/>
      <c r="AE28" s="106"/>
      <c r="AF28" s="149"/>
      <c r="AG28" s="150"/>
      <c r="AH28" s="101"/>
      <c r="AI28" s="102">
        <v>2260</v>
      </c>
      <c r="AJ28" s="107">
        <f t="shared" si="0"/>
        <v>2260</v>
      </c>
      <c r="AK28" s="153"/>
      <c r="AL28" s="108">
        <f>AJ28</f>
        <v>2260</v>
      </c>
      <c r="AM28" s="159"/>
    </row>
    <row r="29" spans="1:40" s="32" customFormat="1" ht="12.75">
      <c r="A29" s="25"/>
      <c r="B29" s="25"/>
      <c r="C29" s="26"/>
      <c r="D29" s="27"/>
      <c r="E29" s="27"/>
      <c r="F29" s="27"/>
      <c r="G29" s="28"/>
      <c r="H29" s="28"/>
      <c r="I29" s="28"/>
      <c r="J29" s="28"/>
      <c r="K29" s="28"/>
      <c r="L29" s="28"/>
      <c r="M29" s="29"/>
      <c r="N29" s="29"/>
      <c r="O29" s="27"/>
      <c r="P29" s="30"/>
      <c r="Q29" s="31"/>
      <c r="R29" s="30"/>
      <c r="S29" s="30"/>
      <c r="T29" s="30"/>
      <c r="U29" s="30"/>
      <c r="V29" s="30"/>
      <c r="W29" s="30"/>
      <c r="X29" s="30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</row>
    <row r="30" spans="1:40" ht="15" customHeight="1">
      <c r="A30" s="131" t="s">
        <v>52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</row>
    <row r="31" spans="1:40">
      <c r="A31" s="132" t="s">
        <v>51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09"/>
    </row>
  </sheetData>
  <mergeCells count="34">
    <mergeCell ref="A5:A10"/>
    <mergeCell ref="B5:B7"/>
    <mergeCell ref="C5:C7"/>
    <mergeCell ref="M5:M10"/>
    <mergeCell ref="N5:N28"/>
    <mergeCell ref="B8:B10"/>
    <mergeCell ref="C8:C10"/>
    <mergeCell ref="A11:A28"/>
    <mergeCell ref="M11:M28"/>
    <mergeCell ref="B13:B15"/>
    <mergeCell ref="C13:C15"/>
    <mergeCell ref="B16:B18"/>
    <mergeCell ref="C16:C18"/>
    <mergeCell ref="B19:B21"/>
    <mergeCell ref="C19:C21"/>
    <mergeCell ref="B22:B24"/>
    <mergeCell ref="O5:O10"/>
    <mergeCell ref="AF5:AG28"/>
    <mergeCell ref="AK5:AK28"/>
    <mergeCell ref="AL5:AL7"/>
    <mergeCell ref="AM5:AM10"/>
    <mergeCell ref="AL8:AL10"/>
    <mergeCell ref="O11:O28"/>
    <mergeCell ref="AM11:AM28"/>
    <mergeCell ref="AL13:AL15"/>
    <mergeCell ref="AL16:AL18"/>
    <mergeCell ref="AL19:AL21"/>
    <mergeCell ref="A30:AM30"/>
    <mergeCell ref="A31:N31"/>
    <mergeCell ref="C22:C24"/>
    <mergeCell ref="AL22:AL24"/>
    <mergeCell ref="B25:B27"/>
    <mergeCell ref="C25:C27"/>
    <mergeCell ref="AL25:AL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219-1</vt:lpstr>
      <vt:lpstr>219γ3 = δάνεια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2025-11-10T03:56:03Z</dcterms:modified>
</cp:coreProperties>
</file>