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07" activeTab="15"/>
  </bookViews>
  <sheets>
    <sheet name="1-συμβολαια" sheetId="1" r:id="rId1"/>
    <sheet name="2-δικαιώματα" sheetId="13" r:id="rId2"/>
    <sheet name="3-φύλλα2α" sheetId="12" r:id="rId3"/>
    <sheet name="4-πολλυπρ" sheetId="14" r:id="rId4"/>
    <sheet name="5-αντίγραφα" sheetId="16" r:id="rId5"/>
    <sheet name="6-μεταγραφή" sheetId="4" r:id="rId6"/>
    <sheet name="7-προςΔΟΥ" sheetId="20" r:id="rId7"/>
    <sheet name="10-φπα" sheetId="17" r:id="rId8"/>
    <sheet name="11-χαρτόσ" sheetId="15" r:id="rId9"/>
    <sheet name="12-πολλαπλές" sheetId="23" r:id="rId10"/>
    <sheet name="13-ντιΜιΧο" sheetId="24" r:id="rId11"/>
    <sheet name="14-βιβλΕσ" sheetId="9" r:id="rId12"/>
    <sheet name="15-φάκελος" sheetId="8" r:id="rId13"/>
    <sheet name="16-bSymbolaio" sheetId="22" r:id="rId14"/>
    <sheet name="17-βιβλίοΣυμβ" sheetId="10" r:id="rId15"/>
    <sheet name="19-πολίτης200" sheetId="5" r:id="rId16"/>
  </sheets>
  <calcPr calcId="125725"/>
</workbook>
</file>

<file path=xl/calcChain.xml><?xml version="1.0" encoding="utf-8"?>
<calcChain xmlns="http://schemas.openxmlformats.org/spreadsheetml/2006/main">
  <c r="Q19" i="9"/>
  <c r="Q20"/>
  <c r="Q21"/>
  <c r="Q22"/>
  <c r="Q23"/>
  <c r="Q24"/>
  <c r="Q25"/>
  <c r="Q26"/>
  <c r="Q27"/>
  <c r="Q28"/>
  <c r="Q29"/>
  <c r="Q30"/>
  <c r="Q18"/>
  <c r="P19"/>
  <c r="P20"/>
  <c r="P21"/>
  <c r="P22"/>
  <c r="P23"/>
  <c r="P24"/>
  <c r="P25"/>
  <c r="P26"/>
  <c r="P27"/>
  <c r="P28"/>
  <c r="P29"/>
  <c r="P30"/>
  <c r="P18"/>
  <c r="A16"/>
  <c r="AF29" i="24"/>
  <c r="AG29"/>
  <c r="AH29"/>
  <c r="AI29"/>
  <c r="I29"/>
  <c r="F29"/>
  <c r="U37" i="20"/>
  <c r="U36"/>
  <c r="J12" i="1"/>
  <c r="J13"/>
  <c r="J14"/>
  <c r="J15"/>
  <c r="J16"/>
  <c r="J17"/>
  <c r="J18"/>
  <c r="J19"/>
  <c r="J20"/>
  <c r="J21"/>
  <c r="J22"/>
  <c r="J23"/>
  <c r="J24"/>
  <c r="J25"/>
  <c r="J26"/>
  <c r="J27"/>
  <c r="J28"/>
  <c r="J11"/>
  <c r="J4"/>
  <c r="J5"/>
  <c r="J6"/>
  <c r="J7"/>
  <c r="J8"/>
  <c r="J9"/>
  <c r="J10"/>
  <c r="J3"/>
  <c r="T29" i="5"/>
  <c r="L45" i="24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K45"/>
  <c r="K35" i="15"/>
  <c r="K36"/>
  <c r="H36"/>
  <c r="T9" i="9" l="1"/>
  <c r="T6"/>
  <c r="S38" i="5"/>
  <c r="G39" i="4"/>
  <c r="H39"/>
  <c r="I39"/>
  <c r="M39"/>
  <c r="N39"/>
  <c r="O39"/>
  <c r="P39"/>
  <c r="Q38"/>
  <c r="Q29"/>
  <c r="D3" i="24"/>
  <c r="D7"/>
  <c r="D10"/>
  <c r="D15"/>
  <c r="D21"/>
  <c r="D22"/>
  <c r="D27"/>
  <c r="D26"/>
  <c r="U50" i="16"/>
  <c r="V50"/>
  <c r="X50"/>
  <c r="Y50"/>
  <c r="Z50"/>
  <c r="AB50"/>
  <c r="AC50"/>
  <c r="AD50"/>
  <c r="D46" i="13"/>
  <c r="I24" i="5"/>
  <c r="I25"/>
  <c r="L29"/>
  <c r="M29"/>
  <c r="I4" i="2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"/>
  <c r="F28"/>
  <c r="F27"/>
  <c r="F26"/>
  <c r="F22"/>
  <c r="F21"/>
  <c r="F15"/>
  <c r="F10"/>
  <c r="F9"/>
  <c r="F8"/>
  <c r="F7"/>
  <c r="F4"/>
  <c r="F3"/>
  <c r="U29" i="16"/>
  <c r="V29"/>
  <c r="W29"/>
  <c r="W50" s="1"/>
  <c r="X29"/>
  <c r="Y29"/>
  <c r="Z29"/>
  <c r="AA29"/>
  <c r="AA50" s="1"/>
  <c r="AB29"/>
  <c r="AC29"/>
  <c r="AD29"/>
  <c r="S29"/>
  <c r="S50" s="1"/>
  <c r="D29" i="24" l="1"/>
  <c r="M27" i="1"/>
  <c r="X27" i="24" l="1"/>
  <c r="X28"/>
  <c r="V29" l="1"/>
  <c r="U29"/>
  <c r="M26" i="1" l="1"/>
  <c r="M25"/>
  <c r="M24"/>
  <c r="M23"/>
  <c r="M22"/>
  <c r="AE3" i="16" l="1"/>
  <c r="AE7"/>
  <c r="AE10"/>
  <c r="AE15"/>
  <c r="AE21"/>
  <c r="AE22"/>
  <c r="AE23"/>
  <c r="AE25"/>
  <c r="AE26"/>
  <c r="AE27"/>
  <c r="AE28"/>
  <c r="M21" i="1" l="1"/>
  <c r="M20"/>
  <c r="M19"/>
  <c r="M18" l="1"/>
  <c r="M17"/>
  <c r="M16" l="1"/>
  <c r="F5" i="4"/>
  <c r="F6"/>
  <c r="M15" i="1" l="1"/>
  <c r="M14"/>
  <c r="M12"/>
  <c r="M13"/>
  <c r="R29" i="23" l="1"/>
  <c r="S29"/>
  <c r="I29"/>
  <c r="J29"/>
  <c r="K29"/>
  <c r="Q29"/>
  <c r="A11"/>
  <c r="B11"/>
  <c r="M10" i="1"/>
  <c r="B7" i="4" l="1"/>
  <c r="B8"/>
  <c r="W26" i="5"/>
  <c r="W27"/>
  <c r="W28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3"/>
  <c r="M29" i="23"/>
  <c r="N29"/>
  <c r="O29"/>
  <c r="P29"/>
  <c r="L29"/>
  <c r="M7" i="1"/>
  <c r="I5" i="4" l="1"/>
  <c r="I6"/>
  <c r="H29"/>
  <c r="O29" l="1"/>
  <c r="G29"/>
  <c r="M3" i="1" l="1"/>
  <c r="I5"/>
  <c r="I6"/>
  <c r="AQ29" i="24" l="1"/>
  <c r="AR29"/>
  <c r="AS29"/>
  <c r="AU29"/>
  <c r="AV29"/>
  <c r="AW29"/>
  <c r="AX29"/>
  <c r="AY29"/>
  <c r="AZ29"/>
  <c r="BA29"/>
  <c r="BB29"/>
  <c r="BC29"/>
  <c r="BD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AP3"/>
  <c r="AP4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S3" i="20"/>
  <c r="S4"/>
  <c r="H4" i="24" s="1"/>
  <c r="S5" i="20"/>
  <c r="H5" i="24" s="1"/>
  <c r="S6" i="20"/>
  <c r="S7"/>
  <c r="S8"/>
  <c r="H8" i="24" s="1"/>
  <c r="S9" i="20"/>
  <c r="H9" i="24" s="1"/>
  <c r="S10" i="20"/>
  <c r="H10" i="24" s="1"/>
  <c r="S27" i="20"/>
  <c r="H27" i="24" s="1"/>
  <c r="O29" i="20"/>
  <c r="P29"/>
  <c r="P37" s="1"/>
  <c r="Q29"/>
  <c r="Q37" s="1"/>
  <c r="R29"/>
  <c r="AM29" i="24"/>
  <c r="AN29"/>
  <c r="AO29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S29"/>
  <c r="T29"/>
  <c r="W29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N29"/>
  <c r="O29"/>
  <c r="P29"/>
  <c r="Q29"/>
  <c r="R29"/>
  <c r="Z29"/>
  <c r="AA29"/>
  <c r="AB29"/>
  <c r="AC29"/>
  <c r="AD29"/>
  <c r="AE29"/>
  <c r="AK29"/>
  <c r="AL29"/>
  <c r="H6"/>
  <c r="H7"/>
  <c r="H11"/>
  <c r="H12"/>
  <c r="H13"/>
  <c r="H14"/>
  <c r="H15"/>
  <c r="H16"/>
  <c r="H17"/>
  <c r="H18"/>
  <c r="H19"/>
  <c r="H20"/>
  <c r="H21"/>
  <c r="H22"/>
  <c r="H23"/>
  <c r="H26"/>
  <c r="H28"/>
  <c r="H3"/>
  <c r="E6"/>
  <c r="AE4" i="16"/>
  <c r="C4" i="24" s="1"/>
  <c r="AE5" i="16"/>
  <c r="C5" i="24" s="1"/>
  <c r="AE6" i="16"/>
  <c r="C6" i="24" s="1"/>
  <c r="C7"/>
  <c r="AE8" i="16"/>
  <c r="C8" i="24" s="1"/>
  <c r="AE9" i="16"/>
  <c r="C9" i="24" s="1"/>
  <c r="C10"/>
  <c r="AE11" i="16"/>
  <c r="C11" i="24" s="1"/>
  <c r="C12"/>
  <c r="AE13" i="16"/>
  <c r="C13" i="24" s="1"/>
  <c r="AE14" i="16"/>
  <c r="C14" i="24" s="1"/>
  <c r="C15"/>
  <c r="AE16" i="16"/>
  <c r="C16" i="24" s="1"/>
  <c r="AE17" i="16"/>
  <c r="C17" i="24" s="1"/>
  <c r="AE18" i="16"/>
  <c r="C18" i="24" s="1"/>
  <c r="AE19" i="16"/>
  <c r="C19" i="24" s="1"/>
  <c r="AE20" i="16"/>
  <c r="C20" i="24" s="1"/>
  <c r="C21"/>
  <c r="C22"/>
  <c r="C23"/>
  <c r="C26"/>
  <c r="C27"/>
  <c r="C28"/>
  <c r="C3"/>
  <c r="L29" i="16"/>
  <c r="L50" s="1"/>
  <c r="M29"/>
  <c r="M50" s="1"/>
  <c r="N29"/>
  <c r="N50" s="1"/>
  <c r="O29"/>
  <c r="O50" s="1"/>
  <c r="P29"/>
  <c r="P50" s="1"/>
  <c r="Q29"/>
  <c r="Q50" s="1"/>
  <c r="R29"/>
  <c r="R50" s="1"/>
  <c r="T29"/>
  <c r="T50" s="1"/>
  <c r="N29" i="20"/>
  <c r="P4" i="4"/>
  <c r="E4" i="24" s="1"/>
  <c r="E5"/>
  <c r="P7" i="4"/>
  <c r="E7" i="24" s="1"/>
  <c r="P8" i="4"/>
  <c r="E8" i="24" s="1"/>
  <c r="P9" i="4"/>
  <c r="E9" i="24" s="1"/>
  <c r="P10" i="4"/>
  <c r="E10" i="24" s="1"/>
  <c r="E11"/>
  <c r="E12"/>
  <c r="E13"/>
  <c r="E14"/>
  <c r="P15" i="4"/>
  <c r="E15" i="24" s="1"/>
  <c r="E16"/>
  <c r="E17"/>
  <c r="E18"/>
  <c r="E19"/>
  <c r="E20"/>
  <c r="P21" i="4"/>
  <c r="E21" i="24" s="1"/>
  <c r="P22" i="4"/>
  <c r="E22" i="24" s="1"/>
  <c r="E23"/>
  <c r="P26" i="4"/>
  <c r="E26" i="24" s="1"/>
  <c r="P27" i="4"/>
  <c r="E27" i="24" s="1"/>
  <c r="P28" i="4"/>
  <c r="E28" i="24" s="1"/>
  <c r="P3" i="4"/>
  <c r="E3" i="24" s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6"/>
  <c r="J27"/>
  <c r="J28"/>
  <c r="J3"/>
  <c r="K29"/>
  <c r="L29"/>
  <c r="M29"/>
  <c r="G4"/>
  <c r="G5"/>
  <c r="G6"/>
  <c r="G7"/>
  <c r="G8"/>
  <c r="G9"/>
  <c r="G11"/>
  <c r="G12"/>
  <c r="G13"/>
  <c r="G14"/>
  <c r="G16"/>
  <c r="G17"/>
  <c r="G18"/>
  <c r="G19"/>
  <c r="G20"/>
  <c r="G21"/>
  <c r="G23"/>
  <c r="G27"/>
  <c r="G28"/>
  <c r="G3"/>
  <c r="B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B8"/>
  <c r="B7"/>
  <c r="A7"/>
  <c r="B6"/>
  <c r="B5"/>
  <c r="B4"/>
  <c r="B3"/>
  <c r="A3"/>
  <c r="F29" i="16"/>
  <c r="G29"/>
  <c r="B28" i="23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0"/>
  <c r="A10"/>
  <c r="B9"/>
  <c r="B8"/>
  <c r="B7"/>
  <c r="A7"/>
  <c r="B6"/>
  <c r="B5"/>
  <c r="B4"/>
  <c r="B3"/>
  <c r="A3"/>
  <c r="R36" i="20" l="1"/>
  <c r="R37"/>
  <c r="N37"/>
  <c r="N36"/>
  <c r="O37"/>
  <c r="O36"/>
  <c r="BE3" i="24"/>
  <c r="F3" i="17" s="1"/>
  <c r="BE21" i="24"/>
  <c r="F21" i="17" s="1"/>
  <c r="BE13" i="24"/>
  <c r="BE9"/>
  <c r="F9" i="17" s="1"/>
  <c r="BE5" i="24"/>
  <c r="F5" i="17" s="1"/>
  <c r="BE22" i="24"/>
  <c r="F22" i="17" s="1"/>
  <c r="BE18" i="24"/>
  <c r="BE14"/>
  <c r="F14" i="17" s="1"/>
  <c r="BF14" i="24" s="1"/>
  <c r="Q14" i="9" s="1"/>
  <c r="H14" i="5" s="1"/>
  <c r="BE10" i="24"/>
  <c r="F10" i="17" s="1"/>
  <c r="BE6" i="24"/>
  <c r="BE17"/>
  <c r="BE23"/>
  <c r="BE19"/>
  <c r="BE15"/>
  <c r="F15" i="17" s="1"/>
  <c r="BE11" i="24"/>
  <c r="BE7"/>
  <c r="F7" i="17" s="1"/>
  <c r="BE24" i="24"/>
  <c r="BE26"/>
  <c r="F26" i="17" s="1"/>
  <c r="BE20" i="24"/>
  <c r="BE16"/>
  <c r="F16" i="17" s="1"/>
  <c r="BE12" i="24"/>
  <c r="BE8"/>
  <c r="F8" i="17" s="1"/>
  <c r="BE4" i="24"/>
  <c r="F4" i="17" s="1"/>
  <c r="BE25" i="24"/>
  <c r="BD29"/>
  <c r="AT29"/>
  <c r="BE28"/>
  <c r="F28" i="17" s="1"/>
  <c r="BE27" i="24"/>
  <c r="F27" i="17" s="1"/>
  <c r="AP29" i="24"/>
  <c r="AJ29"/>
  <c r="X29"/>
  <c r="AE29" i="16"/>
  <c r="AE50" s="1"/>
  <c r="J29" i="24"/>
  <c r="G29"/>
  <c r="H29"/>
  <c r="S29" i="20"/>
  <c r="S37" s="1"/>
  <c r="E29" i="24"/>
  <c r="C29"/>
  <c r="I27" i="5" l="1"/>
  <c r="BF27" i="24"/>
  <c r="H27" i="5" s="1"/>
  <c r="I12"/>
  <c r="P12" i="9"/>
  <c r="I19" i="5"/>
  <c r="BF5" i="24"/>
  <c r="Q5" i="9" s="1"/>
  <c r="H5" i="5" s="1"/>
  <c r="I5"/>
  <c r="P5" i="9"/>
  <c r="I8" i="5"/>
  <c r="P8" i="9"/>
  <c r="BF8" i="24"/>
  <c r="Q8" i="9" s="1"/>
  <c r="H8" i="5" s="1"/>
  <c r="I26"/>
  <c r="BF26" i="24"/>
  <c r="H26" i="5" s="1"/>
  <c r="BF22" i="24"/>
  <c r="H22" i="5" s="1"/>
  <c r="I22"/>
  <c r="I21"/>
  <c r="BF21" i="24"/>
  <c r="H21" i="5" s="1"/>
  <c r="I4"/>
  <c r="P4" i="9"/>
  <c r="BF4" i="24"/>
  <c r="Q4" i="9" s="1"/>
  <c r="H4" i="5" s="1"/>
  <c r="I20"/>
  <c r="I11"/>
  <c r="P11" i="9"/>
  <c r="I17" i="5"/>
  <c r="F18" i="17"/>
  <c r="BF18" i="24" s="1"/>
  <c r="H18" i="5" s="1"/>
  <c r="I18"/>
  <c r="I13"/>
  <c r="P13" i="9"/>
  <c r="BF10" i="24"/>
  <c r="Q10" i="9" s="1"/>
  <c r="H10" i="5" s="1"/>
  <c r="P10" i="9"/>
  <c r="I10" i="5"/>
  <c r="P3" i="9"/>
  <c r="I3" i="5"/>
  <c r="BF3" i="24"/>
  <c r="I15" i="5"/>
  <c r="P15" i="9"/>
  <c r="BF15" i="24"/>
  <c r="Q15" i="9" s="1"/>
  <c r="H15" i="5" s="1"/>
  <c r="F6" i="17"/>
  <c r="BF6" i="24" s="1"/>
  <c r="Q6" i="9" s="1"/>
  <c r="H6" i="5" s="1"/>
  <c r="I6"/>
  <c r="P6" i="9"/>
  <c r="I28" i="5"/>
  <c r="BF28" i="24"/>
  <c r="H28" i="5" s="1"/>
  <c r="BF16" i="24"/>
  <c r="H16" i="5" s="1"/>
  <c r="I16"/>
  <c r="I7"/>
  <c r="P7" i="9"/>
  <c r="BF7" i="24"/>
  <c r="Q7" i="9" s="1"/>
  <c r="H7" i="5" s="1"/>
  <c r="I23"/>
  <c r="I14"/>
  <c r="P14" i="9"/>
  <c r="I9" i="5"/>
  <c r="P9" i="9"/>
  <c r="BF9" i="24"/>
  <c r="Q9" i="9" s="1"/>
  <c r="H9" i="5" s="1"/>
  <c r="F11" i="17"/>
  <c r="BF11" i="24" s="1"/>
  <c r="Q11" i="9" s="1"/>
  <c r="H11" i="5" s="1"/>
  <c r="F23" i="17"/>
  <c r="BF23" i="24" s="1"/>
  <c r="H23" i="5" s="1"/>
  <c r="F19" i="17"/>
  <c r="BF19" i="24" s="1"/>
  <c r="H19" i="5" s="1"/>
  <c r="F25" i="17"/>
  <c r="BF25" i="24" s="1"/>
  <c r="H25" i="5" s="1"/>
  <c r="F24" i="17"/>
  <c r="BF24" i="24" s="1"/>
  <c r="H24" i="5" s="1"/>
  <c r="F13" i="17"/>
  <c r="BF13" i="24" s="1"/>
  <c r="Q13" i="9" s="1"/>
  <c r="H13" i="5" s="1"/>
  <c r="F12" i="17"/>
  <c r="BF12" i="24" s="1"/>
  <c r="Q12" i="9" s="1"/>
  <c r="H12" i="5" s="1"/>
  <c r="F20" i="17"/>
  <c r="BF20" i="24" s="1"/>
  <c r="H20" i="5" s="1"/>
  <c r="F17" i="17"/>
  <c r="BF17" i="24" s="1"/>
  <c r="H17" i="5" s="1"/>
  <c r="BE29" i="24"/>
  <c r="J29" i="5"/>
  <c r="U9" i="9" l="1"/>
  <c r="U6"/>
  <c r="Q3"/>
  <c r="H3" i="5" s="1"/>
  <c r="BF29" i="24"/>
  <c r="U30" i="9" s="1"/>
  <c r="P31"/>
  <c r="P38" s="1"/>
  <c r="F29" i="17"/>
  <c r="F37" s="1"/>
  <c r="T4" i="5"/>
  <c r="T5"/>
  <c r="T6"/>
  <c r="T7"/>
  <c r="T8"/>
  <c r="T9"/>
  <c r="T10"/>
  <c r="T12"/>
  <c r="T14"/>
  <c r="T15"/>
  <c r="T16"/>
  <c r="T17"/>
  <c r="T18"/>
  <c r="T19"/>
  <c r="T20"/>
  <c r="T21"/>
  <c r="T22"/>
  <c r="T23"/>
  <c r="T24"/>
  <c r="T25"/>
  <c r="T26"/>
  <c r="T27"/>
  <c r="T28"/>
  <c r="T3"/>
  <c r="H29" l="1"/>
  <c r="D4" i="23"/>
  <c r="D5"/>
  <c r="D6"/>
  <c r="D7"/>
  <c r="D8"/>
  <c r="D9"/>
  <c r="D27"/>
  <c r="N28" i="1"/>
  <c r="D28" i="23" s="1"/>
  <c r="D3"/>
  <c r="I29" i="5" l="1"/>
  <c r="O4" i="9"/>
  <c r="O5"/>
  <c r="O6"/>
  <c r="O7"/>
  <c r="O8"/>
  <c r="O9"/>
  <c r="O10"/>
  <c r="O11"/>
  <c r="O12"/>
  <c r="O13"/>
  <c r="O14"/>
  <c r="O15"/>
  <c r="O18"/>
  <c r="O19"/>
  <c r="O20"/>
  <c r="O21"/>
  <c r="O22"/>
  <c r="O23"/>
  <c r="O24"/>
  <c r="O25"/>
  <c r="O26"/>
  <c r="O27"/>
  <c r="O28"/>
  <c r="O29"/>
  <c r="O30"/>
  <c r="O3"/>
  <c r="T30" l="1"/>
  <c r="O31"/>
  <c r="C4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"/>
  <c r="K3" i="9" l="1"/>
  <c r="K4"/>
  <c r="K5"/>
  <c r="K6"/>
  <c r="K7"/>
  <c r="K8"/>
  <c r="K9"/>
  <c r="K12"/>
  <c r="K14"/>
  <c r="K15"/>
  <c r="K18"/>
  <c r="K19"/>
  <c r="K20"/>
  <c r="K21"/>
  <c r="K22"/>
  <c r="K23"/>
  <c r="K24"/>
  <c r="K25"/>
  <c r="K26"/>
  <c r="K27"/>
  <c r="K28"/>
  <c r="K29"/>
  <c r="K30"/>
  <c r="L3" i="10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G3" i="12"/>
  <c r="G4"/>
  <c r="G5"/>
  <c r="G6"/>
  <c r="G7"/>
  <c r="G8"/>
  <c r="G9"/>
  <c r="G11"/>
  <c r="G12"/>
  <c r="G13"/>
  <c r="G14"/>
  <c r="G17"/>
  <c r="G18"/>
  <c r="G19"/>
  <c r="G20"/>
  <c r="G21"/>
  <c r="G22"/>
  <c r="G23"/>
  <c r="G24"/>
  <c r="G25"/>
  <c r="G26"/>
  <c r="G27"/>
  <c r="G28"/>
  <c r="G29" l="1"/>
  <c r="Q31" i="9"/>
  <c r="B3" i="1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A27" i="22"/>
  <c r="A26"/>
  <c r="A25"/>
  <c r="A24"/>
  <c r="A23"/>
  <c r="A22"/>
  <c r="A21"/>
  <c r="A20"/>
  <c r="A19"/>
  <c r="A18"/>
  <c r="A17"/>
  <c r="A16"/>
  <c r="A15"/>
  <c r="A14"/>
  <c r="A13"/>
  <c r="A12"/>
  <c r="A11"/>
  <c r="A10"/>
  <c r="A7"/>
  <c r="A3"/>
  <c r="N29" i="5" l="1"/>
  <c r="AG29" i="4"/>
  <c r="F10" i="12"/>
  <c r="F15"/>
  <c r="F16"/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H29" i="15"/>
  <c r="U29" i="20"/>
  <c r="M29"/>
  <c r="M37" s="1"/>
  <c r="L29"/>
  <c r="L37" s="1"/>
  <c r="D28"/>
  <c r="C28"/>
  <c r="B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D8"/>
  <c r="C8"/>
  <c r="B8"/>
  <c r="D7"/>
  <c r="C7"/>
  <c r="B7"/>
  <c r="A7"/>
  <c r="D6"/>
  <c r="C6"/>
  <c r="B6"/>
  <c r="D5"/>
  <c r="C5"/>
  <c r="B5"/>
  <c r="D4"/>
  <c r="C4"/>
  <c r="B4"/>
  <c r="D3"/>
  <c r="C3"/>
  <c r="B3"/>
  <c r="A3"/>
  <c r="M29" i="4"/>
  <c r="N29"/>
  <c r="R29"/>
  <c r="Y29"/>
  <c r="Z29"/>
  <c r="AA29"/>
  <c r="AB29"/>
  <c r="AC29"/>
  <c r="AD29"/>
  <c r="AE29"/>
  <c r="AF29"/>
  <c r="AH29"/>
  <c r="AI29"/>
  <c r="AJ29"/>
  <c r="AK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F3"/>
  <c r="F4"/>
  <c r="F7"/>
  <c r="F8"/>
  <c r="I8" s="1"/>
  <c r="F9"/>
  <c r="F10"/>
  <c r="I11" i="1"/>
  <c r="I12"/>
  <c r="I13"/>
  <c r="I14"/>
  <c r="F15" i="4"/>
  <c r="I16" i="1"/>
  <c r="I17"/>
  <c r="I18"/>
  <c r="F21" i="4"/>
  <c r="F22"/>
  <c r="I23" i="1"/>
  <c r="I24"/>
  <c r="I25"/>
  <c r="F26" i="4"/>
  <c r="F27"/>
  <c r="F28"/>
  <c r="I27" l="1"/>
  <c r="I27" i="1" s="1"/>
  <c r="I28" i="4"/>
  <c r="I28" i="1" s="1"/>
  <c r="I26"/>
  <c r="I26" i="4"/>
  <c r="I22"/>
  <c r="I22" i="1" s="1"/>
  <c r="I21" i="4"/>
  <c r="I21" i="1" s="1"/>
  <c r="I15" i="4"/>
  <c r="I15" i="1" s="1"/>
  <c r="I10" i="4"/>
  <c r="I10" i="1" s="1"/>
  <c r="I9" i="4"/>
  <c r="I9" i="1" s="1"/>
  <c r="I7" i="4"/>
  <c r="I7" i="1" s="1"/>
  <c r="I4" i="4"/>
  <c r="I4" i="1" s="1"/>
  <c r="I3" i="4"/>
  <c r="I3" i="1" s="1"/>
  <c r="I8"/>
  <c r="H21" i="12"/>
  <c r="F21" i="1"/>
  <c r="H17" i="12"/>
  <c r="F17" i="1"/>
  <c r="H13" i="12"/>
  <c r="F13" i="1"/>
  <c r="H9" i="12"/>
  <c r="F9" i="1"/>
  <c r="H5" i="12"/>
  <c r="F5" i="1"/>
  <c r="H26" i="12"/>
  <c r="F26" i="1"/>
  <c r="H22" i="12"/>
  <c r="F22" i="1"/>
  <c r="H18" i="12"/>
  <c r="F18" i="1"/>
  <c r="H14" i="12"/>
  <c r="F14" i="1"/>
  <c r="H10" i="12"/>
  <c r="F10" i="1"/>
  <c r="H6" i="12"/>
  <c r="F6" i="1"/>
  <c r="H27" i="12"/>
  <c r="F27" i="1"/>
  <c r="H23" i="12"/>
  <c r="F23" i="1"/>
  <c r="H19" i="12"/>
  <c r="F19" i="1"/>
  <c r="H15" i="12"/>
  <c r="F15" i="1"/>
  <c r="H11" i="12"/>
  <c r="F11" i="1"/>
  <c r="H7" i="12"/>
  <c r="F7" i="1"/>
  <c r="H3" i="12"/>
  <c r="F3" i="1"/>
  <c r="H25" i="12"/>
  <c r="F25" i="1"/>
  <c r="H28" i="12"/>
  <c r="F28" i="1"/>
  <c r="H24" i="12"/>
  <c r="F24" i="1"/>
  <c r="H20" i="12"/>
  <c r="F20" i="1"/>
  <c r="H16" i="12"/>
  <c r="F16" i="1"/>
  <c r="H12" i="12"/>
  <c r="F12" i="1"/>
  <c r="H8" i="12"/>
  <c r="F8" i="1"/>
  <c r="H4" i="12"/>
  <c r="F4" i="1"/>
  <c r="W29" i="5"/>
  <c r="F29" i="4"/>
  <c r="E29" i="20"/>
  <c r="E37" s="1"/>
  <c r="I29" i="4" l="1"/>
  <c r="H29" i="12"/>
  <c r="K29" i="1"/>
  <c r="P29" i="4"/>
  <c r="T29" i="20"/>
  <c r="T37" s="1"/>
  <c r="I29" i="1" l="1"/>
  <c r="J29"/>
  <c r="D13" i="9" l="1"/>
  <c r="D14"/>
  <c r="D15"/>
  <c r="D18"/>
  <c r="D19"/>
  <c r="D20"/>
  <c r="D21"/>
  <c r="D22"/>
  <c r="D23"/>
  <c r="D24"/>
  <c r="D25"/>
  <c r="D26"/>
  <c r="D27"/>
  <c r="D28"/>
  <c r="D29"/>
  <c r="D30"/>
  <c r="C13"/>
  <c r="C14"/>
  <c r="C15"/>
  <c r="C18"/>
  <c r="C19"/>
  <c r="C20"/>
  <c r="C21"/>
  <c r="C22"/>
  <c r="C23"/>
  <c r="C24"/>
  <c r="C25"/>
  <c r="C26"/>
  <c r="C27"/>
  <c r="C28"/>
  <c r="C29"/>
  <c r="C30"/>
  <c r="B13"/>
  <c r="B14"/>
  <c r="B15"/>
  <c r="B18"/>
  <c r="B19"/>
  <c r="B20"/>
  <c r="B21"/>
  <c r="B22"/>
  <c r="B23"/>
  <c r="B24"/>
  <c r="B25"/>
  <c r="B26"/>
  <c r="B27"/>
  <c r="B28"/>
  <c r="B29"/>
  <c r="A13"/>
  <c r="A14"/>
  <c r="A15"/>
  <c r="A18"/>
  <c r="A19"/>
  <c r="A20"/>
  <c r="A21"/>
  <c r="A22"/>
  <c r="A23"/>
  <c r="A24"/>
  <c r="A25"/>
  <c r="A26"/>
  <c r="A27"/>
  <c r="A28"/>
  <c r="A29"/>
  <c r="B3" i="4" l="1"/>
  <c r="B4"/>
  <c r="B5"/>
  <c r="B6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H13" i="13"/>
  <c r="P13" i="14" s="1"/>
  <c r="H14" i="13"/>
  <c r="P14" i="14" s="1"/>
  <c r="H15" i="13"/>
  <c r="P15" i="14" s="1"/>
  <c r="H16" i="13"/>
  <c r="P16" i="14" s="1"/>
  <c r="H17" i="13"/>
  <c r="P17" i="14" s="1"/>
  <c r="H18" i="13"/>
  <c r="P18" i="14" s="1"/>
  <c r="H19" i="13"/>
  <c r="P19" i="14" s="1"/>
  <c r="H20" i="13"/>
  <c r="P20" i="14" s="1"/>
  <c r="H21" i="13"/>
  <c r="P21" i="14" s="1"/>
  <c r="H22" i="13"/>
  <c r="P22" i="14" s="1"/>
  <c r="H23" i="13"/>
  <c r="P23" i="14" s="1"/>
  <c r="H24" i="13"/>
  <c r="P24" i="14" s="1"/>
  <c r="H25" i="13"/>
  <c r="P25" i="14" s="1"/>
  <c r="H26" i="13"/>
  <c r="P26" i="14" s="1"/>
  <c r="H27" i="13"/>
  <c r="P27" i="14" s="1"/>
  <c r="H28" i="13"/>
  <c r="P28" i="14" s="1"/>
  <c r="M29" i="10"/>
  <c r="O29"/>
  <c r="Q29"/>
  <c r="J13"/>
  <c r="J14"/>
  <c r="J15"/>
  <c r="J16"/>
  <c r="J17"/>
  <c r="J18"/>
  <c r="J19"/>
  <c r="J20"/>
  <c r="J21"/>
  <c r="J22"/>
  <c r="J23"/>
  <c r="J24"/>
  <c r="J25"/>
  <c r="J26"/>
  <c r="J27"/>
  <c r="J28"/>
  <c r="H13"/>
  <c r="H14"/>
  <c r="H15"/>
  <c r="H16"/>
  <c r="H17"/>
  <c r="H18"/>
  <c r="H19"/>
  <c r="H20"/>
  <c r="H21"/>
  <c r="H22"/>
  <c r="H23"/>
  <c r="H24"/>
  <c r="H25"/>
  <c r="H26"/>
  <c r="H27"/>
  <c r="H28"/>
  <c r="G13"/>
  <c r="G14"/>
  <c r="G15"/>
  <c r="G16"/>
  <c r="G17"/>
  <c r="G18"/>
  <c r="G19"/>
  <c r="G20"/>
  <c r="G21"/>
  <c r="G22"/>
  <c r="G23"/>
  <c r="G24"/>
  <c r="G25"/>
  <c r="G26"/>
  <c r="G27"/>
  <c r="G28"/>
  <c r="E13"/>
  <c r="E14"/>
  <c r="E15"/>
  <c r="E16"/>
  <c r="E17"/>
  <c r="E18"/>
  <c r="E19"/>
  <c r="E20"/>
  <c r="E21"/>
  <c r="E22"/>
  <c r="E23"/>
  <c r="E24"/>
  <c r="E25"/>
  <c r="E26"/>
  <c r="E27"/>
  <c r="E28"/>
  <c r="C13"/>
  <c r="C14"/>
  <c r="C15"/>
  <c r="C16"/>
  <c r="C17"/>
  <c r="C18"/>
  <c r="C19"/>
  <c r="C20"/>
  <c r="C21"/>
  <c r="C22"/>
  <c r="C23"/>
  <c r="C24"/>
  <c r="C25"/>
  <c r="C26"/>
  <c r="C27"/>
  <c r="G25" i="1" l="1"/>
  <c r="G17"/>
  <c r="G26"/>
  <c r="G18"/>
  <c r="G27"/>
  <c r="G23"/>
  <c r="G19"/>
  <c r="G15"/>
  <c r="G21"/>
  <c r="G13"/>
  <c r="G22"/>
  <c r="G14"/>
  <c r="G28"/>
  <c r="G24"/>
  <c r="G20"/>
  <c r="G16"/>
  <c r="B13" i="15"/>
  <c r="B14"/>
  <c r="B15"/>
  <c r="B16"/>
  <c r="B17"/>
  <c r="B18"/>
  <c r="B19"/>
  <c r="B20"/>
  <c r="B21"/>
  <c r="B22"/>
  <c r="B23"/>
  <c r="B24"/>
  <c r="B25"/>
  <c r="B26"/>
  <c r="B27"/>
  <c r="B28"/>
  <c r="C13"/>
  <c r="C14"/>
  <c r="C15"/>
  <c r="C16"/>
  <c r="C17"/>
  <c r="C18"/>
  <c r="C19"/>
  <c r="C20"/>
  <c r="C21"/>
  <c r="C22"/>
  <c r="C23"/>
  <c r="C24"/>
  <c r="C25"/>
  <c r="C26"/>
  <c r="C27"/>
  <c r="C28"/>
  <c r="B13" i="14"/>
  <c r="B14"/>
  <c r="B15"/>
  <c r="B16"/>
  <c r="B17"/>
  <c r="B18"/>
  <c r="B19"/>
  <c r="B20"/>
  <c r="B21"/>
  <c r="B22"/>
  <c r="B23"/>
  <c r="B24"/>
  <c r="B25"/>
  <c r="B26"/>
  <c r="B27"/>
  <c r="B28"/>
  <c r="E13" i="16"/>
  <c r="E14"/>
  <c r="E15"/>
  <c r="K15" s="1"/>
  <c r="E16"/>
  <c r="K16" s="1"/>
  <c r="E17"/>
  <c r="E18"/>
  <c r="E19"/>
  <c r="E20"/>
  <c r="E21"/>
  <c r="E22"/>
  <c r="E23"/>
  <c r="E24"/>
  <c r="E25"/>
  <c r="E26"/>
  <c r="E27"/>
  <c r="E28"/>
  <c r="D13"/>
  <c r="I13" s="1"/>
  <c r="D14"/>
  <c r="I14" s="1"/>
  <c r="D15"/>
  <c r="D16"/>
  <c r="D17"/>
  <c r="I17" s="1"/>
  <c r="D18"/>
  <c r="I18" s="1"/>
  <c r="D19"/>
  <c r="D20"/>
  <c r="I20" s="1"/>
  <c r="D21"/>
  <c r="I21" s="1"/>
  <c r="D22"/>
  <c r="I22" s="1"/>
  <c r="D23"/>
  <c r="I23" s="1"/>
  <c r="D24"/>
  <c r="D25"/>
  <c r="I25" s="1"/>
  <c r="D26"/>
  <c r="I26" s="1"/>
  <c r="D27"/>
  <c r="D28"/>
  <c r="I28" s="1"/>
  <c r="C13"/>
  <c r="C14"/>
  <c r="C15"/>
  <c r="C16"/>
  <c r="C17"/>
  <c r="C18"/>
  <c r="C19"/>
  <c r="C20"/>
  <c r="C21"/>
  <c r="C22"/>
  <c r="C23"/>
  <c r="C24"/>
  <c r="C25"/>
  <c r="C26"/>
  <c r="C27"/>
  <c r="C28"/>
  <c r="B13"/>
  <c r="B14"/>
  <c r="B15"/>
  <c r="B16"/>
  <c r="B17"/>
  <c r="B18"/>
  <c r="B19"/>
  <c r="B20"/>
  <c r="B21"/>
  <c r="B22"/>
  <c r="B23"/>
  <c r="B24"/>
  <c r="B25"/>
  <c r="B26"/>
  <c r="B27"/>
  <c r="B28"/>
  <c r="D29" i="17"/>
  <c r="F31" i="9"/>
  <c r="G31"/>
  <c r="H31"/>
  <c r="I31"/>
  <c r="J31"/>
  <c r="B3"/>
  <c r="B7"/>
  <c r="B10"/>
  <c r="B11"/>
  <c r="B12"/>
  <c r="D13" i="4"/>
  <c r="D14"/>
  <c r="D15"/>
  <c r="D16"/>
  <c r="D17"/>
  <c r="D18"/>
  <c r="D19"/>
  <c r="D20"/>
  <c r="D21"/>
  <c r="D22"/>
  <c r="D23"/>
  <c r="D24"/>
  <c r="D25"/>
  <c r="D26"/>
  <c r="D27"/>
  <c r="D28"/>
  <c r="C13"/>
  <c r="C14"/>
  <c r="C15"/>
  <c r="C16"/>
  <c r="C17"/>
  <c r="C18"/>
  <c r="C19"/>
  <c r="C20"/>
  <c r="C21"/>
  <c r="C22"/>
  <c r="C23"/>
  <c r="C24"/>
  <c r="C25"/>
  <c r="C26"/>
  <c r="C27"/>
  <c r="C28"/>
  <c r="P29" i="5"/>
  <c r="B13"/>
  <c r="B14"/>
  <c r="B15"/>
  <c r="B16"/>
  <c r="B17"/>
  <c r="B18"/>
  <c r="B19"/>
  <c r="B20"/>
  <c r="B21"/>
  <c r="B22"/>
  <c r="B23"/>
  <c r="B24"/>
  <c r="B25"/>
  <c r="B26"/>
  <c r="B27"/>
  <c r="C13"/>
  <c r="C14"/>
  <c r="C15"/>
  <c r="C16"/>
  <c r="C17"/>
  <c r="C18"/>
  <c r="C19"/>
  <c r="C20"/>
  <c r="C21"/>
  <c r="C22"/>
  <c r="C23"/>
  <c r="C24"/>
  <c r="C25"/>
  <c r="C26"/>
  <c r="C27"/>
  <c r="C28"/>
  <c r="D13"/>
  <c r="D14"/>
  <c r="D15"/>
  <c r="D16"/>
  <c r="D17"/>
  <c r="D18"/>
  <c r="D19"/>
  <c r="D20"/>
  <c r="D21"/>
  <c r="D22"/>
  <c r="D23"/>
  <c r="D24"/>
  <c r="D25"/>
  <c r="D26"/>
  <c r="D27"/>
  <c r="D28"/>
  <c r="E13"/>
  <c r="E14"/>
  <c r="E15"/>
  <c r="E16"/>
  <c r="E17"/>
  <c r="E18"/>
  <c r="E19"/>
  <c r="E20"/>
  <c r="E21"/>
  <c r="E22"/>
  <c r="E23"/>
  <c r="E24"/>
  <c r="E25"/>
  <c r="E26"/>
  <c r="E27"/>
  <c r="E28"/>
  <c r="B3" i="1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A3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C36"/>
  <c r="K27" i="16" l="1"/>
  <c r="P27" i="10" s="1"/>
  <c r="N27" s="1"/>
  <c r="P15"/>
  <c r="N15" s="1"/>
  <c r="K24" i="16"/>
  <c r="P24" i="10" s="1"/>
  <c r="N24" s="1"/>
  <c r="P16"/>
  <c r="N16" s="1"/>
  <c r="K26" i="16"/>
  <c r="P26" i="10" s="1"/>
  <c r="N26" s="1"/>
  <c r="K22" i="16"/>
  <c r="P22" i="10" s="1"/>
  <c r="N22" s="1"/>
  <c r="K18" i="16"/>
  <c r="P18" i="10" s="1"/>
  <c r="N18" s="1"/>
  <c r="K14" i="16"/>
  <c r="P14" i="10" s="1"/>
  <c r="N14" s="1"/>
  <c r="K23" i="16"/>
  <c r="P23" i="10" s="1"/>
  <c r="N23" s="1"/>
  <c r="K19" i="16"/>
  <c r="P19" i="10" s="1"/>
  <c r="N19" s="1"/>
  <c r="K28" i="16"/>
  <c r="P28" i="10" s="1"/>
  <c r="N28" s="1"/>
  <c r="K20" i="16"/>
  <c r="P20" i="10" s="1"/>
  <c r="N20" s="1"/>
  <c r="K25" i="16"/>
  <c r="P25" i="10" s="1"/>
  <c r="N25" s="1"/>
  <c r="K21" i="16"/>
  <c r="P21" i="10" s="1"/>
  <c r="N21" s="1"/>
  <c r="K17" i="16"/>
  <c r="P17" i="10" s="1"/>
  <c r="N17" s="1"/>
  <c r="K13" i="16"/>
  <c r="P13" i="10" s="1"/>
  <c r="I24" i="16"/>
  <c r="H16"/>
  <c r="I27"/>
  <c r="I19"/>
  <c r="J25"/>
  <c r="H25" i="1" s="1"/>
  <c r="J17" i="16"/>
  <c r="H17" i="1" s="1"/>
  <c r="J26" i="16"/>
  <c r="H26" i="1" s="1"/>
  <c r="J18" i="16"/>
  <c r="H18" i="1" s="1"/>
  <c r="J23" i="16"/>
  <c r="H23" i="1" s="1"/>
  <c r="H15" i="16"/>
  <c r="J15" s="1"/>
  <c r="H15" i="1" s="1"/>
  <c r="J21" i="16"/>
  <c r="H21" i="1" s="1"/>
  <c r="J13" i="16"/>
  <c r="H13" i="1" s="1"/>
  <c r="J22" i="16"/>
  <c r="H22" i="1" s="1"/>
  <c r="J14" i="16"/>
  <c r="H14" i="1" s="1"/>
  <c r="H28" i="16"/>
  <c r="J28" s="1"/>
  <c r="H28" i="1" s="1"/>
  <c r="J20" i="16"/>
  <c r="H20" i="1" s="1"/>
  <c r="J27" i="16" l="1"/>
  <c r="H27" i="1" s="1"/>
  <c r="J24" i="16"/>
  <c r="H24" i="1" s="1"/>
  <c r="J19" i="16"/>
  <c r="H19" i="1" s="1"/>
  <c r="J16" i="16"/>
  <c r="H16" i="1" s="1"/>
  <c r="B3" i="1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C3"/>
  <c r="F3" s="1"/>
  <c r="C4"/>
  <c r="F4" s="1"/>
  <c r="C5"/>
  <c r="F5" s="1"/>
  <c r="C6"/>
  <c r="F6" s="1"/>
  <c r="C7"/>
  <c r="F7" s="1"/>
  <c r="C8"/>
  <c r="F8" s="1"/>
  <c r="C9"/>
  <c r="F9" s="1"/>
  <c r="C10"/>
  <c r="F10" s="1"/>
  <c r="C11"/>
  <c r="F11" s="1"/>
  <c r="C1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C27"/>
  <c r="F27" s="1"/>
  <c r="C28"/>
  <c r="F28" s="1"/>
  <c r="J3" i="10"/>
  <c r="J4"/>
  <c r="J5"/>
  <c r="J6"/>
  <c r="J7"/>
  <c r="J8"/>
  <c r="J9"/>
  <c r="J10"/>
  <c r="J11"/>
  <c r="J12"/>
  <c r="H3"/>
  <c r="H4"/>
  <c r="H5"/>
  <c r="H6"/>
  <c r="H7"/>
  <c r="H8"/>
  <c r="H9"/>
  <c r="H10"/>
  <c r="H11"/>
  <c r="H12"/>
  <c r="G3"/>
  <c r="G4"/>
  <c r="G5"/>
  <c r="G6"/>
  <c r="G7"/>
  <c r="G8"/>
  <c r="G9"/>
  <c r="G10"/>
  <c r="G11"/>
  <c r="G12"/>
  <c r="E3"/>
  <c r="E4"/>
  <c r="E5"/>
  <c r="E6"/>
  <c r="E7"/>
  <c r="E8"/>
  <c r="E9"/>
  <c r="E10"/>
  <c r="E11"/>
  <c r="E12"/>
  <c r="C3"/>
  <c r="C7"/>
  <c r="C10"/>
  <c r="C11"/>
  <c r="C12"/>
  <c r="E3" i="5"/>
  <c r="E4"/>
  <c r="E5"/>
  <c r="E6"/>
  <c r="E7"/>
  <c r="E8"/>
  <c r="E9"/>
  <c r="E10"/>
  <c r="E11"/>
  <c r="E12"/>
  <c r="D3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B3"/>
  <c r="B7"/>
  <c r="B10"/>
  <c r="B11"/>
  <c r="B12"/>
  <c r="A3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D3" i="4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A3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D3" i="9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E31"/>
  <c r="A3"/>
  <c r="A7"/>
  <c r="A10"/>
  <c r="A11"/>
  <c r="A12"/>
  <c r="E3" i="16"/>
  <c r="E4"/>
  <c r="E5"/>
  <c r="E6"/>
  <c r="E7"/>
  <c r="E8"/>
  <c r="E9"/>
  <c r="E10"/>
  <c r="K10" s="1"/>
  <c r="E11"/>
  <c r="E12"/>
  <c r="D3"/>
  <c r="D4"/>
  <c r="D5"/>
  <c r="D6"/>
  <c r="D7"/>
  <c r="D8"/>
  <c r="D9"/>
  <c r="D10"/>
  <c r="D11"/>
  <c r="D12"/>
  <c r="C3"/>
  <c r="C4"/>
  <c r="C5"/>
  <c r="C6"/>
  <c r="C7"/>
  <c r="C8"/>
  <c r="C9"/>
  <c r="C10"/>
  <c r="C11"/>
  <c r="C12"/>
  <c r="B3"/>
  <c r="B4"/>
  <c r="B5"/>
  <c r="B6"/>
  <c r="B7"/>
  <c r="B8"/>
  <c r="B9"/>
  <c r="B10"/>
  <c r="B11"/>
  <c r="B12"/>
  <c r="A13"/>
  <c r="A14"/>
  <c r="A15"/>
  <c r="A16"/>
  <c r="A17"/>
  <c r="A18"/>
  <c r="A19"/>
  <c r="A20"/>
  <c r="A21"/>
  <c r="A22"/>
  <c r="A23"/>
  <c r="A24"/>
  <c r="A25"/>
  <c r="A26"/>
  <c r="A27"/>
  <c r="A3"/>
  <c r="A7"/>
  <c r="A10"/>
  <c r="A11"/>
  <c r="A12"/>
  <c r="C3" i="15"/>
  <c r="C4"/>
  <c r="C5"/>
  <c r="C6"/>
  <c r="C7"/>
  <c r="C8"/>
  <c r="C9"/>
  <c r="C10"/>
  <c r="C11"/>
  <c r="C12"/>
  <c r="B3"/>
  <c r="B4"/>
  <c r="B5"/>
  <c r="B6"/>
  <c r="B7"/>
  <c r="B8"/>
  <c r="B9"/>
  <c r="B10"/>
  <c r="B11"/>
  <c r="B12"/>
  <c r="D29"/>
  <c r="F29"/>
  <c r="G29"/>
  <c r="A13"/>
  <c r="A14"/>
  <c r="A15"/>
  <c r="A16"/>
  <c r="A17"/>
  <c r="A18"/>
  <c r="A19"/>
  <c r="A20"/>
  <c r="A21"/>
  <c r="A22"/>
  <c r="A23"/>
  <c r="A24"/>
  <c r="A25"/>
  <c r="A26"/>
  <c r="A27"/>
  <c r="A3"/>
  <c r="A7"/>
  <c r="A10"/>
  <c r="A11"/>
  <c r="A12"/>
  <c r="A13" i="14"/>
  <c r="A14"/>
  <c r="A15"/>
  <c r="A16"/>
  <c r="A17"/>
  <c r="A18"/>
  <c r="A19"/>
  <c r="A20"/>
  <c r="A21"/>
  <c r="A22"/>
  <c r="A23"/>
  <c r="A24"/>
  <c r="A25"/>
  <c r="A26"/>
  <c r="A27"/>
  <c r="B3"/>
  <c r="B4"/>
  <c r="B5"/>
  <c r="B6"/>
  <c r="B7"/>
  <c r="B8"/>
  <c r="B9"/>
  <c r="B10"/>
  <c r="B11"/>
  <c r="B12"/>
  <c r="A3"/>
  <c r="A7"/>
  <c r="A10"/>
  <c r="A11"/>
  <c r="A12"/>
  <c r="I29" i="12"/>
  <c r="A3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" i="13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" i="10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" i="8"/>
  <c r="A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E29" i="13"/>
  <c r="H3"/>
  <c r="P3" i="14" s="1"/>
  <c r="H4" i="13"/>
  <c r="P4" i="14" s="1"/>
  <c r="H5" i="13"/>
  <c r="P5" i="14" s="1"/>
  <c r="H6" i="13"/>
  <c r="P6" i="14" s="1"/>
  <c r="H7" i="13"/>
  <c r="P7" i="14" s="1"/>
  <c r="H8" i="13"/>
  <c r="P8" i="14" s="1"/>
  <c r="H9" i="13"/>
  <c r="P9" i="14" s="1"/>
  <c r="H10" i="13"/>
  <c r="P10" i="14" s="1"/>
  <c r="H11" i="13"/>
  <c r="P11" i="14" s="1"/>
  <c r="H12" i="13"/>
  <c r="P12" i="14" s="1"/>
  <c r="F29" i="5"/>
  <c r="P10" i="10" l="1"/>
  <c r="N10" s="1"/>
  <c r="K7" i="16"/>
  <c r="P7" i="10" s="1"/>
  <c r="N7" s="1"/>
  <c r="K3" i="16"/>
  <c r="P3" i="10" s="1"/>
  <c r="N3" s="1"/>
  <c r="K9" i="16"/>
  <c r="P9" i="10" s="1"/>
  <c r="N9" s="1"/>
  <c r="P5"/>
  <c r="N5" s="1"/>
  <c r="P6"/>
  <c r="N6" s="1"/>
  <c r="K11" i="16"/>
  <c r="P11" i="10" s="1"/>
  <c r="K12" i="16"/>
  <c r="P12" i="10" s="1"/>
  <c r="N12" s="1"/>
  <c r="K8" i="16"/>
  <c r="P8" i="10" s="1"/>
  <c r="N8" s="1"/>
  <c r="P4"/>
  <c r="N4" s="1"/>
  <c r="I9" i="16"/>
  <c r="H10"/>
  <c r="I12"/>
  <c r="I8"/>
  <c r="I11"/>
  <c r="I7"/>
  <c r="I3"/>
  <c r="G11" i="1"/>
  <c r="G3"/>
  <c r="G12"/>
  <c r="G8"/>
  <c r="G4"/>
  <c r="G9"/>
  <c r="G5"/>
  <c r="G7"/>
  <c r="G10"/>
  <c r="G6"/>
  <c r="G22" i="13"/>
  <c r="G14"/>
  <c r="G7"/>
  <c r="G19"/>
  <c r="G8"/>
  <c r="G28"/>
  <c r="G24"/>
  <c r="G20"/>
  <c r="G16"/>
  <c r="G9"/>
  <c r="G5"/>
  <c r="G26"/>
  <c r="G18"/>
  <c r="G11"/>
  <c r="G3"/>
  <c r="G27"/>
  <c r="G23"/>
  <c r="G15"/>
  <c r="G12"/>
  <c r="G4"/>
  <c r="G25"/>
  <c r="G21"/>
  <c r="G17"/>
  <c r="G13"/>
  <c r="G10"/>
  <c r="G6"/>
  <c r="H29"/>
  <c r="J3" i="16" l="1"/>
  <c r="H3" i="1" s="1"/>
  <c r="J11" i="16"/>
  <c r="H11" i="1" s="1"/>
  <c r="J8" i="16"/>
  <c r="H8" i="1" s="1"/>
  <c r="H6"/>
  <c r="H5"/>
  <c r="J7" i="16"/>
  <c r="H7" i="1" s="1"/>
  <c r="H4"/>
  <c r="I29" i="16"/>
  <c r="J12"/>
  <c r="H12" i="1" s="1"/>
  <c r="J10" i="16"/>
  <c r="H10" i="1" s="1"/>
  <c r="J9" i="16"/>
  <c r="H9" i="1" s="1"/>
  <c r="E13"/>
  <c r="E5"/>
  <c r="E19"/>
  <c r="E15"/>
  <c r="E6"/>
  <c r="E17"/>
  <c r="E27"/>
  <c r="E3"/>
  <c r="E26"/>
  <c r="E9"/>
  <c r="E20"/>
  <c r="E8"/>
  <c r="E14"/>
  <c r="E23"/>
  <c r="E18"/>
  <c r="E16"/>
  <c r="E7"/>
  <c r="E25"/>
  <c r="E12"/>
  <c r="E28"/>
  <c r="E10"/>
  <c r="E21"/>
  <c r="E4"/>
  <c r="E11"/>
  <c r="E24"/>
  <c r="E22"/>
  <c r="F29" i="13"/>
  <c r="J29" i="16" l="1"/>
  <c r="G29" i="13"/>
  <c r="K29" i="16" l="1"/>
  <c r="K50" s="1"/>
  <c r="F29" i="12"/>
  <c r="L29" i="10"/>
  <c r="L28" i="1" l="1"/>
  <c r="L19"/>
  <c r="L18"/>
  <c r="L23"/>
  <c r="L14"/>
  <c r="L17"/>
  <c r="L15"/>
  <c r="L21"/>
  <c r="L16"/>
  <c r="L22"/>
  <c r="L20"/>
  <c r="L24"/>
  <c r="L13"/>
  <c r="L27"/>
  <c r="L26"/>
  <c r="L25"/>
  <c r="E29" i="15"/>
  <c r="P29" i="14"/>
  <c r="H29" i="16"/>
  <c r="C28" i="23" l="1"/>
  <c r="E28" s="1"/>
  <c r="C27"/>
  <c r="E27" s="1"/>
  <c r="O20" i="1"/>
  <c r="O15"/>
  <c r="O18"/>
  <c r="O26"/>
  <c r="O27"/>
  <c r="O22"/>
  <c r="O21"/>
  <c r="O24"/>
  <c r="O16"/>
  <c r="O17"/>
  <c r="O23"/>
  <c r="O28"/>
  <c r="O25"/>
  <c r="O19"/>
  <c r="O14"/>
  <c r="C18" i="17"/>
  <c r="C27"/>
  <c r="C20"/>
  <c r="C16"/>
  <c r="C23"/>
  <c r="C19"/>
  <c r="C24"/>
  <c r="C21"/>
  <c r="C14"/>
  <c r="C26"/>
  <c r="C22"/>
  <c r="C13"/>
  <c r="C25"/>
  <c r="C15"/>
  <c r="C17"/>
  <c r="C28"/>
  <c r="D29" i="13"/>
  <c r="E24" i="17" l="1"/>
  <c r="G24" i="5" s="1"/>
  <c r="E27" i="17"/>
  <c r="E14"/>
  <c r="G14" i="5" s="1"/>
  <c r="E20" i="17"/>
  <c r="G20" i="5" s="1"/>
  <c r="M22" i="9"/>
  <c r="M24"/>
  <c r="M27"/>
  <c r="M19"/>
  <c r="M18"/>
  <c r="M23"/>
  <c r="M20"/>
  <c r="M30"/>
  <c r="M14"/>
  <c r="M25"/>
  <c r="M15"/>
  <c r="M21"/>
  <c r="M29"/>
  <c r="M28"/>
  <c r="M26"/>
  <c r="E21" i="17"/>
  <c r="G21" i="5" s="1"/>
  <c r="E17" i="17"/>
  <c r="G17" i="5" s="1"/>
  <c r="E16" i="17"/>
  <c r="G16" i="5" s="1"/>
  <c r="E25" i="17"/>
  <c r="G25" i="5" s="1"/>
  <c r="E23" i="17"/>
  <c r="G23" i="5" s="1"/>
  <c r="E15" i="17"/>
  <c r="G15" i="5" s="1"/>
  <c r="E28" i="17"/>
  <c r="G28" i="5" s="1"/>
  <c r="E13" i="17"/>
  <c r="G13" i="5" s="1"/>
  <c r="E26" i="17"/>
  <c r="G26" i="5" s="1"/>
  <c r="E18" i="17"/>
  <c r="G18" i="5" s="1"/>
  <c r="E22" i="17"/>
  <c r="G22" i="5" s="1"/>
  <c r="E19" i="17"/>
  <c r="G19" i="5" s="1"/>
  <c r="F29" i="1"/>
  <c r="R29" i="5"/>
  <c r="S33" s="1"/>
  <c r="O22" l="1"/>
  <c r="S22"/>
  <c r="U22" s="1"/>
  <c r="O24"/>
  <c r="S24"/>
  <c r="U24" s="1"/>
  <c r="O25"/>
  <c r="S25"/>
  <c r="U25" s="1"/>
  <c r="O19"/>
  <c r="S19"/>
  <c r="U19" s="1"/>
  <c r="O13"/>
  <c r="S13"/>
  <c r="O23"/>
  <c r="S23"/>
  <c r="U23" s="1"/>
  <c r="O21"/>
  <c r="S21"/>
  <c r="U21" s="1"/>
  <c r="O26"/>
  <c r="S26"/>
  <c r="U26" s="1"/>
  <c r="O15"/>
  <c r="S15"/>
  <c r="U15" s="1"/>
  <c r="O17"/>
  <c r="S17"/>
  <c r="U17" s="1"/>
  <c r="O14"/>
  <c r="S14"/>
  <c r="U14" s="1"/>
  <c r="O18"/>
  <c r="S18"/>
  <c r="U18" s="1"/>
  <c r="O28"/>
  <c r="S28"/>
  <c r="U28" s="1"/>
  <c r="O16"/>
  <c r="S16"/>
  <c r="U16" s="1"/>
  <c r="O20"/>
  <c r="S20"/>
  <c r="U20" s="1"/>
  <c r="R30" i="9"/>
  <c r="V30" s="1"/>
  <c r="G27" i="5"/>
  <c r="N29" i="9"/>
  <c r="N20"/>
  <c r="N30"/>
  <c r="N21"/>
  <c r="N24"/>
  <c r="N25"/>
  <c r="N28"/>
  <c r="N13"/>
  <c r="N26"/>
  <c r="N27"/>
  <c r="N19"/>
  <c r="N22"/>
  <c r="N15"/>
  <c r="N18"/>
  <c r="N23"/>
  <c r="N14"/>
  <c r="L5" i="1"/>
  <c r="L12"/>
  <c r="L3"/>
  <c r="Q18" i="5" l="1"/>
  <c r="Q23"/>
  <c r="Q19"/>
  <c r="Q28"/>
  <c r="Q15"/>
  <c r="Q22"/>
  <c r="Q17"/>
  <c r="Q24"/>
  <c r="Q16"/>
  <c r="Q20"/>
  <c r="Q14"/>
  <c r="Q21"/>
  <c r="Q25"/>
  <c r="S30" i="9"/>
  <c r="Q26" i="5"/>
  <c r="O27"/>
  <c r="S27"/>
  <c r="U27" s="1"/>
  <c r="C3" i="23"/>
  <c r="E3" s="1"/>
  <c r="C5"/>
  <c r="E5" s="1"/>
  <c r="O5" i="1"/>
  <c r="O12"/>
  <c r="O3"/>
  <c r="C3" i="17"/>
  <c r="C12"/>
  <c r="C5"/>
  <c r="G29" i="1"/>
  <c r="L4"/>
  <c r="L9"/>
  <c r="L8"/>
  <c r="L7"/>
  <c r="L10"/>
  <c r="L6"/>
  <c r="L11"/>
  <c r="Q27" i="5" l="1"/>
  <c r="C6" i="23"/>
  <c r="E6" s="1"/>
  <c r="C4"/>
  <c r="E4" s="1"/>
  <c r="C9"/>
  <c r="E9" s="1"/>
  <c r="C8"/>
  <c r="E8" s="1"/>
  <c r="C7"/>
  <c r="E7" s="1"/>
  <c r="O10" i="1"/>
  <c r="O4"/>
  <c r="O6"/>
  <c r="O9"/>
  <c r="O8"/>
  <c r="O7"/>
  <c r="C7" i="17"/>
  <c r="C10"/>
  <c r="C6"/>
  <c r="C9"/>
  <c r="C4"/>
  <c r="C11"/>
  <c r="C8"/>
  <c r="M12" i="9"/>
  <c r="M3"/>
  <c r="M5"/>
  <c r="E3" i="17"/>
  <c r="G3" i="5" s="1"/>
  <c r="E5" i="17"/>
  <c r="G5" i="5" s="1"/>
  <c r="E12" i="17"/>
  <c r="G12" i="5" s="1"/>
  <c r="L29" i="1"/>
  <c r="L31" i="9"/>
  <c r="O3" i="5" l="1"/>
  <c r="S3"/>
  <c r="U3" s="1"/>
  <c r="O5"/>
  <c r="S5"/>
  <c r="U5" s="1"/>
  <c r="O12"/>
  <c r="S12"/>
  <c r="U12" s="1"/>
  <c r="C29" i="23"/>
  <c r="N5" i="9"/>
  <c r="N3"/>
  <c r="N12"/>
  <c r="M6"/>
  <c r="M4"/>
  <c r="M8"/>
  <c r="M9"/>
  <c r="M7"/>
  <c r="M10"/>
  <c r="E6" i="17"/>
  <c r="G6" i="5" s="1"/>
  <c r="E9" i="17"/>
  <c r="G9" i="5" s="1"/>
  <c r="E8" i="17"/>
  <c r="G8" i="5" s="1"/>
  <c r="E4" i="17"/>
  <c r="G4" i="5" s="1"/>
  <c r="E7" i="17"/>
  <c r="G7" i="5" s="1"/>
  <c r="E11" i="17"/>
  <c r="G11" i="5" s="1"/>
  <c r="E10" i="17"/>
  <c r="G10" i="5" s="1"/>
  <c r="C29" i="17"/>
  <c r="Q3" i="5" l="1"/>
  <c r="Q12"/>
  <c r="Q5"/>
  <c r="O10"/>
  <c r="S10"/>
  <c r="U10" s="1"/>
  <c r="O8"/>
  <c r="S8"/>
  <c r="U8" s="1"/>
  <c r="O4"/>
  <c r="S4"/>
  <c r="U4" s="1"/>
  <c r="O7"/>
  <c r="Q7" s="1"/>
  <c r="S7"/>
  <c r="U7" s="1"/>
  <c r="O6"/>
  <c r="S6"/>
  <c r="U6" s="1"/>
  <c r="O11"/>
  <c r="S11"/>
  <c r="O9"/>
  <c r="S9"/>
  <c r="U9" s="1"/>
  <c r="R9" i="9"/>
  <c r="V9" s="1"/>
  <c r="R6"/>
  <c r="V6" s="1"/>
  <c r="N11"/>
  <c r="N8"/>
  <c r="Q8" i="5"/>
  <c r="N10" i="9"/>
  <c r="N4"/>
  <c r="N6"/>
  <c r="N7"/>
  <c r="N9"/>
  <c r="E29" i="17"/>
  <c r="E37" s="1"/>
  <c r="Q9" i="5" l="1"/>
  <c r="Q6"/>
  <c r="Q4"/>
  <c r="Q10"/>
  <c r="S29"/>
  <c r="T32" s="1"/>
  <c r="S9" i="9"/>
  <c r="S6"/>
  <c r="N31"/>
  <c r="G29" i="5"/>
  <c r="O29" l="1"/>
  <c r="H29" i="1" l="1"/>
  <c r="E29" l="1"/>
  <c r="P29" i="10" l="1"/>
  <c r="O11" i="1"/>
  <c r="K11" i="9"/>
  <c r="M11" i="1"/>
  <c r="N11" i="10" l="1"/>
  <c r="M11" i="9"/>
  <c r="T11" i="5"/>
  <c r="U11" l="1"/>
  <c r="Q11" l="1"/>
  <c r="M29" i="1"/>
  <c r="T13" i="5"/>
  <c r="N29" i="1"/>
  <c r="U13" i="5" l="1"/>
  <c r="U29" s="1"/>
  <c r="O13" i="1"/>
  <c r="K13" i="9"/>
  <c r="Q13" i="5" l="1"/>
  <c r="Q29" s="1"/>
  <c r="K29"/>
  <c r="O29" i="1"/>
  <c r="M13" i="9"/>
  <c r="M31" s="1"/>
  <c r="N13" i="10"/>
  <c r="N29" s="1"/>
  <c r="K31" i="9"/>
  <c r="K33" s="1"/>
  <c r="E29" i="23"/>
  <c r="E46" s="1"/>
  <c r="S39" i="5" s="1"/>
  <c r="D29" i="23"/>
</calcChain>
</file>

<file path=xl/sharedStrings.xml><?xml version="1.0" encoding="utf-8"?>
<sst xmlns="http://schemas.openxmlformats.org/spreadsheetml/2006/main" count="926" uniqueCount="458">
  <si>
    <t>ΕΙΔΟΣ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</si>
  <si>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</si>
  <si>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</si>
  <si>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</si>
  <si>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</si>
  <si>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</si>
  <si>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</si>
  <si>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</si>
  <si>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</si>
  <si>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</si>
  <si>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</si>
  <si>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</si>
  <si>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</si>
  <si>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</si>
  <si>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</si>
  <si>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</si>
  <si>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</si>
  <si>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</si>
  <si>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</si>
  <si>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</si>
  <si>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</si>
  <si>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</si>
  <si>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</si>
  <si>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</si>
  <si>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</si>
  <si>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</si>
  <si>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</si>
  <si>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</si>
  <si>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</si>
  <si>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</si>
  <si>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</si>
  <si>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συμβόλαιο</t>
  </si>
  <si>
    <t>ημ/νία απόδειξης</t>
  </si>
  <si>
    <t>διαφορά</t>
  </si>
  <si>
    <t>200π.χ.-1</t>
  </si>
  <si>
    <t>ΣΥΝΟΛΑ</t>
  </si>
  <si>
    <t>13η</t>
  </si>
  <si>
    <t>14η</t>
  </si>
  <si>
    <t>15η</t>
  </si>
  <si>
    <t>16η</t>
  </si>
  <si>
    <t>17η</t>
  </si>
  <si>
    <t>18η</t>
  </si>
  <si>
    <t>19η</t>
  </si>
  <si>
    <t>βιβλίο εσόδων</t>
  </si>
  <si>
    <t>υποχρεωτικά</t>
  </si>
  <si>
    <t>ΣΥΝΟΛΟ</t>
  </si>
  <si>
    <t>μεγαροσημα = αναφορά ΣΥΜΒΟΛΑΙΟ</t>
  </si>
  <si>
    <t>υπογραφές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</si>
  <si>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</si>
  <si>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</si>
  <si>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</si>
  <si>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</si>
  <si>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</si>
  <si>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</si>
  <si>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</si>
  <si>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</si>
  <si>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</si>
  <si>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</si>
  <si>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>για πολίτη εν 200</t>
  </si>
  <si>
    <t>ηθικώς πρέπει</t>
  </si>
  <si>
    <t>χαρτόσημα</t>
  </si>
  <si>
    <t>συνολα</t>
  </si>
  <si>
    <t>εξαιρέσεις = ΙΔΕ νομοθεσία</t>
  </si>
  <si>
    <t>0,8% ( έως 120χιλ ) + 0,7% ( έως 380χιλ ) + 0,65 ( έως 380χιλ ) + κλιμακούμενο το υπόλοιπο {{{ 9/10/2015 έως σήμερα }}}</t>
  </si>
  <si>
    <t>ΦΠΑ</t>
  </si>
  <si>
    <t>αξια Πραξης</t>
  </si>
  <si>
    <t>συμβολαιογραφος προ ΦΠΑ</t>
  </si>
  <si>
    <t>συμβολαιογραφος ΤΕΛΙΚΟ</t>
  </si>
  <si>
    <t>παρακρατηση</t>
  </si>
  <si>
    <t>συμβολαιογραφος</t>
  </si>
  <si>
    <t>πάγιες = 20€ για 1ο φύλλο  {{{ 3/8/2009 έως σήμερα }}}</t>
  </si>
  <si>
    <t>αριθμος</t>
  </si>
  <si>
    <t>ημερομηνία</t>
  </si>
  <si>
    <t>βιβλίο</t>
  </si>
  <si>
    <t>ΕΠΙ ΠΑΝΤΟΣ συμβολαιογραφικού εγγράφου ο Συμβολαιογράφος παίρνει ως αμοιβή = 20€ ( 3/8/2009 έως σήμερα )</t>
  </si>
  <si>
    <t>ΑΓΑΠΕ σύνολο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</si>
  <si>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</si>
  <si>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</si>
  <si>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</si>
  <si>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</si>
  <si>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</si>
  <si>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</si>
  <si>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ΦΑΚΕΛΟΣ</t>
  </si>
  <si>
    <t>έπρεπε</t>
  </si>
  <si>
    <t>πήρε</t>
  </si>
  <si>
    <t>σύνολο συμβολαίου</t>
  </si>
  <si>
    <t>δικαιώματα = 20 ή 20 + D*0,8% + κλιμακούμενες</t>
  </si>
  <si>
    <t>πάγια</t>
  </si>
  <si>
    <t>ή πάγιο</t>
  </si>
  <si>
    <t>συν (+) αναλογικά</t>
  </si>
  <si>
    <t>ΦΠΑ = 24%</t>
  </si>
  <si>
    <t>σχετικά συμβόλαια</t>
  </si>
  <si>
    <t>ζημιά</t>
  </si>
  <si>
    <t>έτη/μήνες εξόφλησης</t>
  </si>
  <si>
    <t>2α φύλλα = 5€ αναλογικές &amp; 6€ υπόλοιπες πράξεις {{{ 21/1/2012 έως σήμερα }}}</t>
  </si>
  <si>
    <t>δικαιώματα 2'+κλπ φύλλα = 5€ ή 6€</t>
  </si>
  <si>
    <t>τροποποίηση</t>
  </si>
  <si>
    <t xml:space="preserve">συμβολαιογραφος </t>
  </si>
  <si>
    <t>παρατηρησεις</t>
  </si>
  <si>
    <t>αξία πράξης</t>
  </si>
  <si>
    <t>πληθος</t>
  </si>
  <si>
    <t>γιαΒιβλίο συμβολαίων</t>
  </si>
  <si>
    <t>δικαιώματα επί μεταγραφής = 10€ ή 15€</t>
  </si>
  <si>
    <t>προς Δ.Ο.Υ</t>
  </si>
  <si>
    <t>από Δ.Ο.Υ</t>
  </si>
  <si>
    <t>ΦΠΑ = 24% από 1/7/2016</t>
  </si>
  <si>
    <t>αντι γραφα</t>
  </si>
  <si>
    <t>χαρτό σημα</t>
  </si>
  <si>
    <t>δικαιώματα</t>
  </si>
  <si>
    <t>αντίγραφα</t>
  </si>
  <si>
    <t>μεταγραφή</t>
  </si>
  <si>
    <t>δηλΦόρου</t>
  </si>
  <si>
    <t>4€ αναλογΕπιΠράξης - 5€ αναλΜετάΠράξη &amp; πάγιες</t>
  </si>
  <si>
    <t>10/φύλο</t>
  </si>
  <si>
    <t>διαφοροποίηση ποσών</t>
  </si>
  <si>
    <t>ζημιά εκπρόθεσμου</t>
  </si>
  <si>
    <t>**14** = εκτός γραφείου = ΔΕΝ γράφει</t>
  </si>
  <si>
    <t>**1** = αφαίρεση ΤΑΧΔΙΚ - κλπ</t>
  </si>
  <si>
    <t>**1β** = δικηγόροι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</si>
  <si>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</si>
  <si>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</si>
  <si>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</si>
  <si>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</si>
  <si>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</si>
  <si>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</si>
  <si>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</si>
  <si>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</si>
  <si>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>**12** = συμβόλαιο - 1η σελίδα , αριστερά , επάνω = ΔΕΝ έχει σφραγίδα</t>
  </si>
  <si>
    <t xml:space="preserve">**13** = περί δήλωση φόρου = ΔΕΝ γράφει </t>
  </si>
  <si>
    <t>**55* = ΔΕΝ γράφει ποσά</t>
  </si>
  <si>
    <t>**19** = ΤΑΧΔΙΚ = ΔΕΝ χρεώνει</t>
  </si>
  <si>
    <t>**21** = ΤΑΧΔΙΚ = ΔΕΝ έχει στο συμβόλαιο</t>
  </si>
  <si>
    <t>**25** = αντίγραφα ΚΛΠ συνημμένα = από αρχείο φωτοτυπία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</si>
  <si>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</si>
  <si>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</si>
  <si>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</si>
  <si>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</si>
  <si>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</si>
  <si>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</si>
  <si>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</si>
  <si>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</si>
  <si>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</si>
  <si>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</si>
  <si>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</si>
  <si>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</si>
  <si>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</si>
  <si>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</si>
  <si>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</si>
  <si>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</si>
  <si>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**41β** =  εφαρμογή ''e'' = ΔΕΝ έχει επάνω αριθμό ή φύλλο ή όνομα συμβολαιογράφου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</si>
  <si>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</si>
  <si>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</si>
  <si>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</si>
  <si>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</si>
  <si>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</si>
  <si>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</si>
  <si>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</si>
  <si>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</si>
  <si>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</si>
  <si>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</si>
  <si>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**26** = ταμεία &amp; χαρτόσημα μεταγραφής</t>
  </si>
  <si>
    <t>**27** = ταμεία &amp; χαρτόσημα δήλωση φόρου Δ.Ο.Υ.</t>
  </si>
  <si>
    <t>**32** = φάκελος - συμβόλαιο = ΕΧΕΙ επάνω όνομα συμβολαιογράφου = διόρθωση από κύρο</t>
  </si>
  <si>
    <t>**37** = φάκελος = έχω αντίγραφα σε WORD</t>
  </si>
  <si>
    <t>**41β** =  εφαρμογή ''e'' = ΔΕΝ έχει επάνω αριθμό ή φύλλο ή όνομα συμβολαιογράφου ή έχει Κύρου</t>
  </si>
  <si>
    <t>**25** = ΚΑΒΑΛΑ</t>
  </si>
  <si>
    <t>γιαΠολυπρ</t>
  </si>
  <si>
    <t>*7α*</t>
  </si>
  <si>
    <t>*7β*</t>
  </si>
  <si>
    <t>*7γ*</t>
  </si>
  <si>
    <t>*21*</t>
  </si>
  <si>
    <t>10 συν(+) 15</t>
  </si>
  <si>
    <t>*1β1* = γραμματοσειρά</t>
  </si>
  <si>
    <t>**1β3** = μεσιτης</t>
  </si>
  <si>
    <t>10 ή 25</t>
  </si>
  <si>
    <t>διαθήκη</t>
  </si>
  <si>
    <t>κληρονομιάςΑποδοχή</t>
  </si>
  <si>
    <t>οριζόντιος</t>
  </si>
  <si>
    <t>*2β*</t>
  </si>
  <si>
    <t>*19*</t>
  </si>
  <si>
    <t>συμβό λαιο</t>
  </si>
  <si>
    <t>8 εως 80</t>
  </si>
  <si>
    <t>4 εως 40</t>
  </si>
  <si>
    <t>4 εως 80</t>
  </si>
  <si>
    <t>*1β2* = πολύ χαμηλά το κείμενο</t>
  </si>
  <si>
    <t>*1β4* = γραμματοσειρά</t>
  </si>
  <si>
    <t>*1β5* = διάστιχο</t>
  </si>
  <si>
    <t>μεΜυαλάΤου2019δενΘάπερνε</t>
  </si>
  <si>
    <t>ντιΜιΧο</t>
  </si>
  <si>
    <t>%</t>
  </si>
  <si>
    <t>συμβ/γράφος</t>
  </si>
  <si>
    <t>εκτόςΓραφ</t>
  </si>
  <si>
    <t>γιαΤροποπ</t>
  </si>
  <si>
    <t>bookmabOldStyle</t>
  </si>
  <si>
    <t>πολλυπρ</t>
  </si>
  <si>
    <t>πολλαπλή</t>
  </si>
  <si>
    <t>**61* = ΔΕΝ αναφέρει</t>
  </si>
  <si>
    <t>**62** = ΔΕΝ χρεώνει</t>
  </si>
  <si>
    <t>δικαιώματα για πολλυπρόσωπες</t>
  </si>
  <si>
    <t>**2α** = φύλλα 2α ΚΛΠ = ΔΕΝ αναφέρει</t>
  </si>
  <si>
    <t>**2β** = φύλλα 2α ΚΛΠ = ΔΕΝ χρεώνει</t>
  </si>
  <si>
    <t>**2γ** = φύλλα 2α ΚΛΠ = ΛΑΘΟΣ χρέωση</t>
  </si>
  <si>
    <t>**5α** = ΔΕΝ αναφέρει</t>
  </si>
  <si>
    <t>**5β** = πολλυπρόσωπη ΔΕΝ χρεώνει</t>
  </si>
  <si>
    <t>**5γ** = ΛΑΘΟΣ χρέωση</t>
  </si>
  <si>
    <t>*5β*</t>
  </si>
  <si>
    <t>*5α*</t>
  </si>
  <si>
    <t>*5γ*</t>
  </si>
  <si>
    <t>*7δ*</t>
  </si>
  <si>
    <t>*7ε*</t>
  </si>
  <si>
    <t>*7ζ*</t>
  </si>
  <si>
    <t>*7η*</t>
  </si>
  <si>
    <t>**7α** = αντίγραφα ΚΛΠ συνημμένα = από αρχείο φωτοτυπία = ΑΤΕΛΩΣ</t>
  </si>
  <si>
    <t>προς υποθηκοφ κτηματολογ</t>
  </si>
  <si>
    <t>απο υποθηκοφ κτηματολογ</t>
  </si>
  <si>
    <t>**8α1** = αίτηση ΔΕΝ γράφει</t>
  </si>
  <si>
    <t>**8α2* = αίτηση ΔΕΝ χρεώνει</t>
  </si>
  <si>
    <t>**8β1** = περίληψη ΔΕΝ γράφει</t>
  </si>
  <si>
    <t>**8β2** = περίληψη ΔΕΝ χρεώνει</t>
  </si>
  <si>
    <t>8α1-8α2</t>
  </si>
  <si>
    <t>8β1-8β2</t>
  </si>
  <si>
    <t>προς ντιΜιΧο</t>
  </si>
  <si>
    <t>*--Μ-- στο βιβλΣυμβ</t>
  </si>
  <si>
    <t>**9α** = μεταγραφή ΔΕΝ έχω</t>
  </si>
  <si>
    <t>**9β** = φάκελο ΔΕΝ έχω</t>
  </si>
  <si>
    <t>**13α** = περί δήλωση φόρου ΔΕΝ γράφει</t>
  </si>
  <si>
    <t>**13β** = δήλωση φόρου ΔΕΝ χρεώνει</t>
  </si>
  <si>
    <t>δήλωση φόρου</t>
  </si>
  <si>
    <t>*13α*</t>
  </si>
  <si>
    <t>*13β*</t>
  </si>
  <si>
    <t>καβαλα</t>
  </si>
  <si>
    <t>ζημία εκπρόθεσμου</t>
  </si>
  <si>
    <t>καβάλα</t>
  </si>
  <si>
    <t>προςΔ.Ο.Υ.</t>
  </si>
  <si>
    <t>*7αα*</t>
  </si>
  <si>
    <t>*7δδ*</t>
  </si>
  <si>
    <t>παρατηρήσεις /// προς ντιΜιΧο</t>
  </si>
  <si>
    <t>αντί γραφα</t>
  </si>
  <si>
    <t>αιτήσεις</t>
  </si>
  <si>
    <t>υπεύθυνες δηλώσεις</t>
  </si>
  <si>
    <t>μεΜυαλάΤου2024θάΠάρει</t>
  </si>
  <si>
    <t>με τα μυαλά του 2019  ΔΕΝ θάπερνε</t>
  </si>
  <si>
    <t>με τα μυαλά του 2024 ΘΑ πάρει</t>
  </si>
  <si>
    <t>*81*</t>
  </si>
  <si>
    <t>*82*</t>
  </si>
  <si>
    <t>*83*</t>
  </si>
  <si>
    <t>**81** = υπΔηλ - αιγιαλο-ρεμα = 1*10=10</t>
  </si>
  <si>
    <t>**82** = υπΔηλ-αδόμητο = 1*10=10</t>
  </si>
  <si>
    <t>*84*</t>
  </si>
  <si>
    <t>*85*</t>
  </si>
  <si>
    <t>*86*</t>
  </si>
  <si>
    <t>διάφορα</t>
  </si>
  <si>
    <t>**91α** = ενημερότητα φορολογική</t>
  </si>
  <si>
    <t>**91β** = ενημερότητα ασφαλιστική</t>
  </si>
  <si>
    <t>**91β2** = ενημερότητα ασφαλιστική = ΔΕΝ</t>
  </si>
  <si>
    <t>**91α2** = ενημερότητα φορολογική = ΔΕΝ</t>
  </si>
  <si>
    <t>*91α*</t>
  </si>
  <si>
    <t>91α2*</t>
  </si>
  <si>
    <t>*91β2*</t>
  </si>
  <si>
    <t>ενημερότητες</t>
  </si>
  <si>
    <t>*91β*</t>
  </si>
  <si>
    <t>**91γ** = ΕΝΦΙΑ</t>
  </si>
  <si>
    <t>*91γ*</t>
  </si>
  <si>
    <t>πληρωμές</t>
  </si>
  <si>
    <t>**92α** = τράπεζα</t>
  </si>
  <si>
    <t>**92β** = από ιντερνετ</t>
  </si>
  <si>
    <t>*92γ* = στην υπηρεσία</t>
  </si>
  <si>
    <t>*92α*</t>
  </si>
  <si>
    <t>*92β*</t>
  </si>
  <si>
    <t>*92γ*</t>
  </si>
  <si>
    <t>κτηματολόγιο</t>
  </si>
  <si>
    <t>φόρος</t>
  </si>
  <si>
    <t>υποθηκοφυλακείο</t>
  </si>
  <si>
    <t>εξόφληση πωλητή</t>
  </si>
  <si>
    <t>10 ανά φύλλο</t>
  </si>
  <si>
    <t>**13γ** = ααΓης</t>
  </si>
  <si>
    <t>**13δ** = Κ1</t>
  </si>
  <si>
    <t>**13ε** = φύλλο αντικειμενικού προσδιορισμού</t>
  </si>
  <si>
    <t>**93α** = συμβουλές = 30/ώρα</t>
  </si>
  <si>
    <t>*93α*</t>
  </si>
  <si>
    <t>*93β*</t>
  </si>
  <si>
    <t>*93β* = επικύρωση = 5</t>
  </si>
  <si>
    <t>**93γ** = τηλέφωνα</t>
  </si>
  <si>
    <t>*93γ*</t>
  </si>
  <si>
    <t>**93δ** = e mail</t>
  </si>
  <si>
    <t>**93ε** = ταλαιπωρία ''ΠΡΟΣ''</t>
  </si>
  <si>
    <t>**93ζ** = μετάφραση</t>
  </si>
  <si>
    <t>**93η** = σεξουαλική παρενόχληση</t>
  </si>
  <si>
    <t>*93δ*</t>
  </si>
  <si>
    <t>*93ε*</t>
  </si>
  <si>
    <t>*93ζ*</t>
  </si>
  <si>
    <t>1β</t>
  </si>
  <si>
    <t>1β1</t>
  </si>
  <si>
    <t>1β2</t>
  </si>
  <si>
    <t>1β3</t>
  </si>
  <si>
    <t>1β4</t>
  </si>
  <si>
    <t>1β5</t>
  </si>
  <si>
    <t>εικονικό</t>
  </si>
  <si>
    <t>**7αα**=σφραγίδα - υπογραφή στα ΑΤΕΛΩΣ = 5</t>
  </si>
  <si>
    <t>κληρονομιά πατρός ΑΠΟΔΟΧΗ</t>
  </si>
  <si>
    <t>**71α** = δημοςΓη = αίτηση-πήγαινε-έλα =10+10+10 = 30</t>
  </si>
  <si>
    <t>**71β** = δημοςΔηλΙδικτησίας = αίτηση-πήγαινε-έλα =10+10+10 = 30</t>
  </si>
  <si>
    <t>**71γ** = δημοςΤΑΠ = αίτηση-πήγαινε-έλα =10+10+10 = 30</t>
  </si>
  <si>
    <t>**71δ** = δήμος - πλησιετέρων = αίτηση-πήγαινε-έλα =10+10+10 = 30</t>
  </si>
  <si>
    <t>**71ε** = δήμος -ληξιαρχική θανάτου= αίτηση-πήγαινε-έλα =10+10+10 = 30</t>
  </si>
  <si>
    <t>*71α*</t>
  </si>
  <si>
    <t>*71β*</t>
  </si>
  <si>
    <t>*71γ*</t>
  </si>
  <si>
    <t>*71δ*</t>
  </si>
  <si>
    <t>*71ε*</t>
  </si>
  <si>
    <t>**72α** = Δ.Ο.Υ.-πιστοποιητικό Νομου...= αίτηση-πήγαινε-έλα =10+25+25 = 60</t>
  </si>
  <si>
    <t>**73α** = Νομαρχία = αίτηση-πήγαινε-έλα =10+25+25 = 60</t>
  </si>
  <si>
    <t>**74α** = πρωτοδικείο = αίτηση-πήγαινε-έλα =10+25+25 = 60</t>
  </si>
  <si>
    <t>**74β** = ειρηνοδικείο = αίτηση-πήγαινε-έλα =10+10+10 = 30</t>
  </si>
  <si>
    <t>**74γ** = χαρτόσημο = 5</t>
  </si>
  <si>
    <t>*72α*</t>
  </si>
  <si>
    <t>*73α*</t>
  </si>
  <si>
    <t>*74α*</t>
  </si>
  <si>
    <t>*74β*</t>
  </si>
  <si>
    <t>*74γ*</t>
  </si>
  <si>
    <t>δωρεά παππού σε πατέρα - ΑΤΥΠΗ 1940</t>
  </si>
  <si>
    <t>**83** = υπΔηλ-μόνιμη κατοικία = 1*10=10</t>
  </si>
  <si>
    <t>**84** = υπΔηλ-κτησίματος οικίας = 1*10=10</t>
  </si>
  <si>
    <t>**7β**=συν (+) 1 για κτηματολόγιο -μεταγραφή</t>
  </si>
  <si>
    <t>**7γγ**= σφραγίδα - υπογραφή για Δ.Ο.Υ. ΑΤΕΛΩΣ</t>
  </si>
  <si>
    <t>**7δ**=συν (+) 1 για δάνειο</t>
  </si>
  <si>
    <t>**7ε**=συν (+) 1 για ΕΣΠΑ</t>
  </si>
  <si>
    <t>**7ζ**=συν (+) 1 για λογιστή ΑΤΕΛΩΣ</t>
  </si>
  <si>
    <t>**7ζζ**= σφραγίδα - υπογραφή για λογιστή ΑΤΕΛΩΣ</t>
  </si>
  <si>
    <t>δικαιώμ πολλυπρόσωπης σύμβασης</t>
  </si>
  <si>
    <t>Μ</t>
  </si>
  <si>
    <t>ΦΠΑ ντιΜιΧο</t>
  </si>
  <si>
    <t>*2α*</t>
  </si>
  <si>
    <t>**7ββ**= χαρτόσημο για κτηματολόγιο -μεταγραφή</t>
  </si>
  <si>
    <t>13δ</t>
  </si>
  <si>
    <t>13γ</t>
  </si>
  <si>
    <t>13ε</t>
  </si>
  <si>
    <t>3-αίτηση /// 2-συμβόλαιο</t>
  </si>
  <si>
    <t>προς 14 = βιβλίο εσόδων</t>
  </si>
  <si>
    <t>'e'' εφαρμογή</t>
  </si>
  <si>
    <t>**41** =  εφαρμογή ''e'' = ΕΧΕΙ επάνω αα συμβολαιου &amp; φύλλο &amp; συμβολαιογράφου</t>
  </si>
  <si>
    <t>41β</t>
  </si>
  <si>
    <t>ΤΑΠ</t>
  </si>
  <si>
    <t>ΔΕΥΑΘ</t>
  </si>
  <si>
    <t>**14α** = εκτός γραφείου = ΔΕΝ γράφει</t>
  </si>
  <si>
    <t>**14β** = εκτός γραφείου = ΔΕΝ γράφει</t>
  </si>
  <si>
    <t>**56* = ΔΕΝ γράφει ΦΠΑ</t>
  </si>
  <si>
    <t>**57* = λάθος ΦΠΑ</t>
  </si>
  <si>
    <t>*55*</t>
  </si>
  <si>
    <t>*56*</t>
  </si>
  <si>
    <t>*57*</t>
  </si>
  <si>
    <t>**63* = λάθος χρέωση</t>
  </si>
  <si>
    <t>ταμεία</t>
  </si>
  <si>
    <t>σύνολα ντιΜιΧο</t>
  </si>
  <si>
    <t>κληρονομιάς ΑΠΟΔΟΧΗ</t>
  </si>
  <si>
    <t>ΌΧΙ πολλαπλές = 16.976</t>
  </si>
  <si>
    <t>αίτηση υποθ/κείο</t>
  </si>
  <si>
    <t>αίτηση κτημ/λόγιο</t>
  </si>
  <si>
    <t>8γ1-8γ2</t>
  </si>
  <si>
    <t>*7ββ*</t>
  </si>
  <si>
    <t>*7γγ*</t>
  </si>
  <si>
    <t>*7ζζ*</t>
  </si>
  <si>
    <t>**7δδ**= χαρτόσημο για δάνειο</t>
  </si>
  <si>
    <t>**7εε**= χαρτόσημο για ΕΣΠΑ</t>
  </si>
  <si>
    <t>**7γ**=συν (+) 1 για Δ.Ο.Υ. = ΑΤΕΛΩΣ =5</t>
  </si>
  <si>
    <t>*7εε*</t>
  </si>
  <si>
    <t>ΤΟΓΚΑ - ΔΟΛΟΣ</t>
  </si>
  <si>
    <t>Θεσσαλονικη</t>
  </si>
  <si>
    <t>**85** = υπΔηλ-μετάθεσης του χρόνου γένεσης φορολογικής υποχρέωσης = 1*10=10</t>
  </si>
  <si>
    <t>&amp; 2</t>
  </si>
  <si>
    <t>**8γ1** = αίτηση κτηματολόγιο ΔΕΝ γράφει</t>
  </si>
  <si>
    <t>**8γ2* = αίτηση κτηματολόγιο ΔΕΝ χρεώνει</t>
  </si>
  <si>
    <t>**88** = υπΔηλ-??? = 1*10=10</t>
  </si>
  <si>
    <t>**86** = υπΔηλ-τακτοποίησης η ΜΗ = 1*10=10</t>
  </si>
  <si>
    <t>δωρεά</t>
  </si>
  <si>
    <t>χρεώνει για 2ο = 40</t>
  </si>
  <si>
    <t>πληρεξούσιο</t>
  </si>
  <si>
    <t>**64** = πολλαπλή πάγια</t>
  </si>
  <si>
    <t>**65* = πολλαπλή αναλογική</t>
  </si>
  <si>
    <t>**65α** = δωρεά-γονική ΑΤΥΠΗ</t>
  </si>
  <si>
    <t>**64α** = κληρονομιά ΑΤΥΠΗ</t>
  </si>
  <si>
    <t>**65β* = αγοραπωλησία ΑΤΥΠΗ ή ΠΑΛΙΟΧΑΡΤΟ</t>
  </si>
  <si>
    <t>**64β** = διαθήκη στο μαξιλάρι</t>
  </si>
  <si>
    <t>**64γ** = διανομή , …… ΚΛΠ … ΑΤΥΠΗ</t>
  </si>
  <si>
    <t>**65γ* = χρησικτησία</t>
  </si>
  <si>
    <t>κληρονομιά πατρός από μητέρα ΑΠΟΔΟΧΗ - ΑΤΥΠΗ</t>
  </si>
  <si>
    <t>κληρονομιάς ΑΠΟΔΟΧΗ πατρός από αδερφό - ΑΤΥΠΗ</t>
  </si>
  <si>
    <t>κληρονομιάς ΑΠΟΔΟΧΗ μητρός από αδερφό - ΑΤΥΠΗ</t>
  </si>
  <si>
    <t>κληρονομιά μητρός ΑΠΟΔΟΧΗ - ΑΤΥΠΗ</t>
  </si>
  <si>
    <t>**65δ** = διανομή , …… ΚΛΠ … ΑΤΥΠΗ</t>
  </si>
  <si>
    <t>**66α* = γονικής - δωρεάς ΕΠΙΚΑΡΠΙΑ</t>
  </si>
  <si>
    <t>**66β* = γονικής - δωρεάς ΨΙΛΗ ΚΥΡΙΟΤΗΤΑ</t>
  </si>
  <si>
    <t>χρεώνει 40 ή 30</t>
  </si>
  <si>
    <t>μίσθωση 12 έτη  7.800/έτος</t>
  </si>
  <si>
    <t>λήξη = 12/01/2035</t>
  </si>
  <si>
    <t>72/2023</t>
  </si>
  <si>
    <t>**1δ1α** = πάγιο αναλογικής ΔΕΝ αναφέρει</t>
  </si>
  <si>
    <t>**1δ1β** = πάγιο αναλογικής ΔΕΝ χρεώνει</t>
  </si>
  <si>
    <t>**1δ1γ** = ΛΑΘΟΣ χρέωση πάγιο αναλογικής</t>
  </si>
  <si>
    <t>**1δ2α** = ΛΑΘΟΣ χρέωση πάγιο</t>
  </si>
  <si>
    <t>**1δ2β** = ΛΑΘΟΣ χρέωση δικαιώματα</t>
  </si>
  <si>
    <t>*1δ1α*</t>
  </si>
  <si>
    <t>*1δ1β*</t>
  </si>
  <si>
    <t>*1δ1γ*</t>
  </si>
  <si>
    <t>8γ2</t>
  </si>
  <si>
    <t>αντιλογισμός</t>
  </si>
  <si>
    <t>αγοραπωλησίας ΠΡΟΣΥΜΦΩΝΟ τίμημα = 15.000 αρραβών =</t>
  </si>
  <si>
    <t>*87*</t>
  </si>
  <si>
    <t>*88*</t>
  </si>
  <si>
    <t>**87** = υπΔηλ-ΟΧΙμεσίτης = 1*10=10</t>
  </si>
  <si>
    <t>**89** = υπΔηλ-??? = 1*10=10</t>
  </si>
  <si>
    <t>*89*</t>
  </si>
  <si>
    <t>υπολογίσει δικαιώματα στα 15.000</t>
  </si>
  <si>
    <t>ΝΑΙ</t>
  </si>
  <si>
    <t>παπαφιλίππουΦιλιππος</t>
  </si>
  <si>
    <t>*7θ*</t>
  </si>
  <si>
    <t>*7ι*</t>
  </si>
  <si>
    <t>**7η**=συν (+) 1 για πιστοποιητικό μεταγραφής</t>
  </si>
  <si>
    <t>**7θ**=συν (+) 1 για τοπογραφικό</t>
  </si>
  <si>
    <t>**7θθ**=  σφραγίδα - υπογραφή για τοπογραφικό</t>
  </si>
  <si>
    <t>**7ι**=συν (+) 1 για πιστοποιητικό κτηματολογίου</t>
  </si>
  <si>
    <t>**7κ**=συν (+) 1 για ;;;????;;;</t>
  </si>
  <si>
    <t>**7κκ**= χαρτόσημα ΥΠΟΛΟΙΠΩΝ</t>
  </si>
  <si>
    <t>*7κ*</t>
  </si>
  <si>
    <t>*7θθ*</t>
  </si>
  <si>
    <t>*7κκ*</t>
  </si>
  <si>
    <t>τερζιδης-Δρελιωζη</t>
  </si>
  <si>
    <t>**76** = κλπ υπηρεσίες = αίτηση-πήγαινε-έλα =10+25+25 = 60</t>
  </si>
  <si>
    <t>**75ββ** = διαθήκη δημοσίευση χαρτόσημα</t>
  </si>
  <si>
    <t>*75*β</t>
  </si>
  <si>
    <t>*76*</t>
  </si>
  <si>
    <t>*75α*</t>
  </si>
  <si>
    <t>**75α** = διαθήκη δημοσίευση = αίτηση-διαθήκη-πήγαινε-έλα =10+12+25+25 = 72</t>
  </si>
  <si>
    <t>*93η*</t>
  </si>
  <si>
    <t>*93θ*</t>
  </si>
  <si>
    <t>*93θ* = χαρτοσήμανση εγγράφου συμβολαίου  (π.χ. τοπογραφικό</t>
  </si>
  <si>
    <t>κληρονομιάς ΑΠΟΔΟΧΗ μητρός από παππού ΑΤΥΠΗ</t>
  </si>
  <si>
    <t>*9β*</t>
  </si>
  <si>
    <t>*9α*</t>
  </si>
  <si>
    <t>ΔΕΝ</t>
  </si>
  <si>
    <t>**30** = φάκελος - συμβόλαιο = ΔΕΝ έχει επάνω αα συμβολαιου &amp; φύλλο &amp; συμβολαιογράφου</t>
  </si>
  <si>
    <t>οκ</t>
  </si>
  <si>
    <t>ντιΜιΧο-ΦΠΑ</t>
  </si>
  <si>
    <t>συν (+)</t>
  </si>
  <si>
    <t>με τα μυαλά του 2019  θα χρέωνε ως ΕΣΟΔΟ</t>
  </si>
  <si>
    <t>με τα μυαλά του 2024 ΘΑ χρεώνει</t>
  </si>
  <si>
    <t>..????..</t>
  </si>
  <si>
    <t>αγοραπωλησίας  …????.. ΕΓΚΡΙΣΗ και ΥΠΟ ΔΙΑΛΥΤΙΚΗ ΑΙΡΕΣΗ</t>
  </si>
  <si>
    <t>αγοραπωλησίας ……???...  ΕΞΟΦΛΗΣΗ</t>
  </si>
  <si>
    <t>αγοραπωλησίας ……???... ΕΞΟΦΛΗΣΗ</t>
  </si>
  <si>
    <t>..??..</t>
  </si>
  <si>
    <t>…..???..</t>
  </si>
  <si>
    <t>σύσταση …????... &amp; ΓΕΜΗ από …???....</t>
  </si>
  <si>
    <t>πληρεξούσιο Αθηνών από …???...</t>
  </si>
  <si>
    <t>κάτοψη /// πίνακας διανομής /// πληρεξούσιο Αθηνών από ….???...</t>
  </si>
  <si>
    <t>δήμοςΙδιοκτ /// δημοςΤΑΠ /// κτηματολόγιο ……??...</t>
  </si>
  <si>
    <t>…???...</t>
  </si>
  <si>
    <t>Τ.Π.Υ. για ….???...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</si>
</sst>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</numFmts>
  <fonts count="47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indexed="8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257">
    <xf numFmtId="0" fontId="0" fillId="0" borderId="0"/>
    <xf numFmtId="43" fontId="1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43" fontId="1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43" fontId="1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778">
    <xf numFmtId="0" fontId="0" fillId="0" borderId="0" xfId="0"/>
    <xf numFmtId="43" fontId="19" fillId="0" borderId="1" xfId="0" applyNumberFormat="1" applyFont="1" applyFill="1" applyBorder="1" applyAlignment="1"/>
    <xf numFmtId="43" fontId="21" fillId="0" borderId="0" xfId="1" applyFont="1"/>
    <xf numFmtId="0" fontId="21" fillId="0" borderId="0" xfId="0" applyFont="1"/>
    <xf numFmtId="43" fontId="21" fillId="0" borderId="0" xfId="1" applyFont="1" applyFill="1"/>
    <xf numFmtId="0" fontId="21" fillId="0" borderId="0" xfId="0" applyFont="1" applyFill="1"/>
    <xf numFmtId="0" fontId="21" fillId="0" borderId="0" xfId="0" applyFont="1" applyAlignment="1">
      <alignment wrapText="1"/>
    </xf>
    <xf numFmtId="164" fontId="20" fillId="0" borderId="9" xfId="1" applyNumberFormat="1" applyFont="1" applyBorder="1" applyAlignment="1">
      <alignment horizontal="center" vertical="center" wrapText="1"/>
    </xf>
    <xf numFmtId="164" fontId="21" fillId="0" borderId="0" xfId="1" applyNumberFormat="1" applyFont="1"/>
    <xf numFmtId="0" fontId="21" fillId="0" borderId="0" xfId="0" applyFont="1" applyAlignment="1">
      <alignment horizontal="center"/>
    </xf>
    <xf numFmtId="164" fontId="20" fillId="0" borderId="9" xfId="1" applyNumberFormat="1" applyFont="1" applyFill="1" applyBorder="1" applyAlignment="1">
      <alignment horizontal="center" vertical="center" wrapText="1"/>
    </xf>
    <xf numFmtId="43" fontId="19" fillId="0" borderId="1" xfId="1" applyFont="1" applyBorder="1"/>
    <xf numFmtId="0" fontId="20" fillId="0" borderId="0" xfId="0" applyFont="1"/>
    <xf numFmtId="0" fontId="21" fillId="7" borderId="0" xfId="0" applyFont="1" applyFill="1"/>
    <xf numFmtId="0" fontId="21" fillId="7" borderId="1" xfId="0" applyFont="1" applyFill="1" applyBorder="1" applyAlignment="1">
      <alignment wrapText="1"/>
    </xf>
    <xf numFmtId="14" fontId="21" fillId="0" borderId="0" xfId="0" applyNumberFormat="1" applyFont="1"/>
    <xf numFmtId="0" fontId="20" fillId="6" borderId="9" xfId="0" applyFont="1" applyFill="1" applyBorder="1" applyAlignment="1">
      <alignment horizontal="center" vertical="center" wrapText="1"/>
    </xf>
    <xf numFmtId="43" fontId="20" fillId="7" borderId="9" xfId="1" applyFont="1" applyFill="1" applyBorder="1" applyAlignment="1">
      <alignment horizontal="center" vertical="center" wrapText="1"/>
    </xf>
    <xf numFmtId="43" fontId="20" fillId="4" borderId="9" xfId="1" applyFont="1" applyFill="1" applyBorder="1" applyAlignment="1">
      <alignment horizontal="center" vertical="center" wrapText="1"/>
    </xf>
    <xf numFmtId="43" fontId="20" fillId="5" borderId="9" xfId="1" applyFont="1" applyFill="1" applyBorder="1" applyAlignment="1">
      <alignment horizontal="center" vertical="center" wrapText="1"/>
    </xf>
    <xf numFmtId="164" fontId="15" fillId="0" borderId="0" xfId="1" applyNumberFormat="1" applyFont="1"/>
    <xf numFmtId="0" fontId="15" fillId="0" borderId="0" xfId="0" applyFont="1"/>
    <xf numFmtId="43" fontId="19" fillId="0" borderId="1" xfId="1" applyFont="1" applyFill="1" applyBorder="1" applyAlignment="1"/>
    <xf numFmtId="164" fontId="20" fillId="7" borderId="9" xfId="1" applyNumberFormat="1" applyFont="1" applyFill="1" applyBorder="1" applyAlignment="1">
      <alignment horizontal="center" vertical="center" wrapText="1"/>
    </xf>
    <xf numFmtId="164" fontId="20" fillId="6" borderId="9" xfId="1" applyNumberFormat="1" applyFont="1" applyFill="1" applyBorder="1" applyAlignment="1">
      <alignment horizontal="center" vertical="center" wrapText="1"/>
    </xf>
    <xf numFmtId="43" fontId="20" fillId="0" borderId="9" xfId="1" applyFont="1" applyFill="1" applyBorder="1" applyAlignment="1">
      <alignment horizontal="center" vertical="center" wrapText="1"/>
    </xf>
    <xf numFmtId="43" fontId="20" fillId="2" borderId="9" xfId="1" applyFont="1" applyFill="1" applyBorder="1" applyAlignment="1">
      <alignment horizontal="center" vertical="center" wrapText="1"/>
    </xf>
    <xf numFmtId="43" fontId="20" fillId="0" borderId="15" xfId="1" applyFont="1" applyBorder="1"/>
    <xf numFmtId="0" fontId="1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2" borderId="13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164" fontId="20" fillId="0" borderId="10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vertical="center" wrapText="1"/>
    </xf>
    <xf numFmtId="0" fontId="20" fillId="7" borderId="9" xfId="0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14" fontId="20" fillId="0" borderId="9" xfId="1" applyNumberFormat="1" applyFont="1" applyFill="1" applyBorder="1" applyAlignment="1">
      <alignment horizontal="center" vertical="center" wrapText="1"/>
    </xf>
    <xf numFmtId="43" fontId="20" fillId="0" borderId="9" xfId="1" applyFont="1" applyFill="1" applyBorder="1" applyAlignment="1">
      <alignment horizontal="center"/>
    </xf>
    <xf numFmtId="14" fontId="20" fillId="0" borderId="9" xfId="1" applyNumberFormat="1" applyFont="1" applyFill="1" applyBorder="1" applyAlignment="1">
      <alignment horizontal="center"/>
    </xf>
    <xf numFmtId="164" fontId="21" fillId="0" borderId="0" xfId="1" applyNumberFormat="1" applyFont="1" applyFill="1"/>
    <xf numFmtId="164" fontId="20" fillId="2" borderId="10" xfId="1" applyNumberFormat="1" applyFont="1" applyFill="1" applyBorder="1" applyAlignment="1">
      <alignment horizontal="center" vertical="center" wrapText="1"/>
    </xf>
    <xf numFmtId="43" fontId="20" fillId="0" borderId="10" xfId="1" applyFont="1" applyBorder="1" applyAlignment="1">
      <alignment horizontal="center" vertical="center" wrapText="1"/>
    </xf>
    <xf numFmtId="43" fontId="27" fillId="0" borderId="0" xfId="1" applyFont="1" applyFill="1" applyAlignment="1"/>
    <xf numFmtId="43" fontId="28" fillId="0" borderId="0" xfId="1" applyFont="1" applyFill="1" applyAlignment="1"/>
    <xf numFmtId="43" fontId="15" fillId="0" borderId="0" xfId="1" applyFont="1"/>
    <xf numFmtId="43" fontId="19" fillId="0" borderId="9" xfId="1" applyFont="1" applyFill="1" applyBorder="1" applyAlignment="1">
      <alignment horizontal="center" wrapText="1"/>
    </xf>
    <xf numFmtId="43" fontId="19" fillId="6" borderId="9" xfId="1" applyFont="1" applyFill="1" applyBorder="1" applyAlignment="1">
      <alignment horizontal="center" wrapText="1"/>
    </xf>
    <xf numFmtId="43" fontId="19" fillId="7" borderId="9" xfId="1" applyFont="1" applyFill="1" applyBorder="1" applyAlignment="1">
      <alignment horizontal="center" wrapText="1"/>
    </xf>
    <xf numFmtId="43" fontId="21" fillId="4" borderId="0" xfId="1" applyFont="1" applyFill="1"/>
    <xf numFmtId="43" fontId="24" fillId="0" borderId="0" xfId="1" applyFont="1"/>
    <xf numFmtId="43" fontId="20" fillId="0" borderId="10" xfId="1" applyFont="1" applyFill="1" applyBorder="1" applyAlignment="1">
      <alignment horizontal="center" vertical="center" wrapText="1"/>
    </xf>
    <xf numFmtId="43" fontId="12" fillId="0" borderId="0" xfId="1" applyFont="1" applyFill="1"/>
    <xf numFmtId="14" fontId="26" fillId="0" borderId="9" xfId="1" applyNumberFormat="1" applyFont="1" applyFill="1" applyBorder="1" applyAlignment="1">
      <alignment horizontal="center" vertical="center" wrapText="1"/>
    </xf>
    <xf numFmtId="14" fontId="26" fillId="7" borderId="9" xfId="1" applyNumberFormat="1" applyFont="1" applyFill="1" applyBorder="1" applyAlignment="1">
      <alignment horizontal="center" vertical="center" wrapText="1"/>
    </xf>
    <xf numFmtId="43" fontId="20" fillId="0" borderId="14" xfId="1" applyFont="1" applyFill="1" applyBorder="1" applyAlignment="1">
      <alignment horizontal="right"/>
    </xf>
    <xf numFmtId="0" fontId="26" fillId="0" borderId="1" xfId="0" applyFont="1" applyBorder="1" applyAlignment="1">
      <alignment horizontal="center" wrapText="1"/>
    </xf>
    <xf numFmtId="43" fontId="30" fillId="0" borderId="10" xfId="1" applyFont="1" applyFill="1" applyBorder="1" applyAlignment="1">
      <alignment horizontal="center" vertical="center" wrapText="1"/>
    </xf>
    <xf numFmtId="164" fontId="20" fillId="10" borderId="9" xfId="1" applyNumberFormat="1" applyFont="1" applyFill="1" applyBorder="1" applyAlignment="1">
      <alignment horizontal="center" vertical="center" wrapText="1"/>
    </xf>
    <xf numFmtId="164" fontId="20" fillId="5" borderId="9" xfId="1" applyNumberFormat="1" applyFont="1" applyFill="1" applyBorder="1" applyAlignment="1">
      <alignment horizontal="center" vertical="center" wrapText="1"/>
    </xf>
    <xf numFmtId="164" fontId="20" fillId="0" borderId="14" xfId="1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" xfId="0" applyFont="1" applyFill="1" applyBorder="1"/>
    <xf numFmtId="43" fontId="21" fillId="0" borderId="0" xfId="1" applyFont="1" applyAlignment="1">
      <alignment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0" xfId="1" applyNumberFormat="1" applyFont="1"/>
    <xf numFmtId="164" fontId="21" fillId="0" borderId="0" xfId="1" applyNumberFormat="1" applyFont="1" applyAlignment="1">
      <alignment horizontal="center"/>
    </xf>
    <xf numFmtId="164" fontId="26" fillId="0" borderId="9" xfId="1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3" fontId="20" fillId="0" borderId="14" xfId="1" applyFont="1" applyFill="1" applyBorder="1" applyAlignment="1">
      <alignment horizontal="center" wrapText="1"/>
    </xf>
    <xf numFmtId="164" fontId="21" fillId="0" borderId="0" xfId="1" applyNumberFormat="1" applyFont="1" applyAlignment="1">
      <alignment horizontal="center" wrapText="1"/>
    </xf>
    <xf numFmtId="164" fontId="20" fillId="0" borderId="10" xfId="1" applyNumberFormat="1" applyFont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43" fontId="21" fillId="0" borderId="10" xfId="1" applyFont="1" applyFill="1" applyBorder="1" applyAlignment="1">
      <alignment horizontal="center" vertical="center" wrapText="1"/>
    </xf>
    <xf numFmtId="0" fontId="26" fillId="0" borderId="9" xfId="1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14" fontId="34" fillId="0" borderId="9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/>
    </xf>
    <xf numFmtId="164" fontId="20" fillId="0" borderId="28" xfId="1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1" fillId="3" borderId="9" xfId="1" applyFont="1" applyFill="1" applyBorder="1" applyAlignment="1">
      <alignment horizontal="center" vertical="center" wrapText="1"/>
    </xf>
    <xf numFmtId="43" fontId="21" fillId="3" borderId="10" xfId="1" applyFont="1" applyFill="1" applyBorder="1" applyAlignment="1">
      <alignment horizontal="center" vertical="center" wrapText="1"/>
    </xf>
    <xf numFmtId="43" fontId="28" fillId="0" borderId="1" xfId="1" applyFont="1" applyFill="1" applyBorder="1" applyAlignment="1"/>
    <xf numFmtId="0" fontId="10" fillId="0" borderId="0" xfId="0" applyFont="1"/>
    <xf numFmtId="6" fontId="26" fillId="0" borderId="10" xfId="1" applyNumberFormat="1" applyFont="1" applyFill="1" applyBorder="1" applyAlignment="1">
      <alignment horizontal="center" vertical="center" wrapText="1"/>
    </xf>
    <xf numFmtId="43" fontId="30" fillId="7" borderId="10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3" fontId="26" fillId="0" borderId="2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64" fontId="10" fillId="0" borderId="0" xfId="1" applyNumberFormat="1" applyFont="1"/>
    <xf numFmtId="0" fontId="10" fillId="0" borderId="0" xfId="0" applyNumberFormat="1" applyFont="1"/>
    <xf numFmtId="43" fontId="10" fillId="0" borderId="0" xfId="1" applyFont="1"/>
    <xf numFmtId="43" fontId="29" fillId="0" borderId="9" xfId="1" applyFont="1" applyFill="1" applyBorder="1" applyAlignment="1">
      <alignment horizontal="center" vertical="center" wrapText="1"/>
    </xf>
    <xf numFmtId="43" fontId="20" fillId="6" borderId="18" xfId="1" applyFont="1" applyFill="1" applyBorder="1" applyAlignment="1">
      <alignment vertical="center" wrapText="1"/>
    </xf>
    <xf numFmtId="43" fontId="38" fillId="0" borderId="1" xfId="1" applyFont="1" applyFill="1" applyBorder="1" applyAlignment="1"/>
    <xf numFmtId="164" fontId="28" fillId="0" borderId="1" xfId="1" applyNumberFormat="1" applyFont="1" applyFill="1" applyBorder="1" applyAlignment="1"/>
    <xf numFmtId="43" fontId="39" fillId="0" borderId="1" xfId="1" applyFont="1" applyFill="1" applyBorder="1" applyAlignment="1"/>
    <xf numFmtId="43" fontId="29" fillId="6" borderId="9" xfId="1" applyFont="1" applyFill="1" applyBorder="1" applyAlignment="1">
      <alignment horizontal="center" vertical="center" wrapText="1"/>
    </xf>
    <xf numFmtId="0" fontId="35" fillId="0" borderId="0" xfId="0" applyFont="1" applyFill="1"/>
    <xf numFmtId="43" fontId="31" fillId="0" borderId="0" xfId="1" applyFont="1"/>
    <xf numFmtId="14" fontId="21" fillId="0" borderId="0" xfId="1" applyNumberFormat="1" applyFont="1" applyFill="1"/>
    <xf numFmtId="0" fontId="21" fillId="0" borderId="0" xfId="0" applyNumberFormat="1" applyFont="1" applyFill="1" applyAlignment="1">
      <alignment horizontal="left"/>
    </xf>
    <xf numFmtId="164" fontId="21" fillId="0" borderId="0" xfId="1" applyNumberFormat="1" applyFont="1" applyFill="1" applyAlignment="1">
      <alignment horizontal="center" wrapText="1"/>
    </xf>
    <xf numFmtId="0" fontId="21" fillId="4" borderId="0" xfId="0" applyFont="1" applyFill="1" applyAlignment="1">
      <alignment horizontal="center" wrapText="1"/>
    </xf>
    <xf numFmtId="14" fontId="34" fillId="2" borderId="9" xfId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42" fillId="0" borderId="0" xfId="0" applyFont="1" applyAlignment="1"/>
    <xf numFmtId="0" fontId="8" fillId="0" borderId="0" xfId="0" applyFont="1"/>
    <xf numFmtId="0" fontId="28" fillId="0" borderId="0" xfId="0" applyFont="1" applyFill="1" applyAlignment="1">
      <alignment horizontal="left"/>
    </xf>
    <xf numFmtId="0" fontId="43" fillId="0" borderId="0" xfId="0" applyFont="1"/>
    <xf numFmtId="0" fontId="21" fillId="0" borderId="0" xfId="0" applyFont="1" applyAlignment="1"/>
    <xf numFmtId="0" fontId="34" fillId="7" borderId="0" xfId="0" applyFont="1" applyFill="1" applyAlignment="1"/>
    <xf numFmtId="0" fontId="34" fillId="0" borderId="0" xfId="0" applyFont="1" applyFill="1" applyAlignment="1"/>
    <xf numFmtId="0" fontId="10" fillId="0" borderId="0" xfId="0" applyFont="1" applyFill="1" applyAlignment="1">
      <alignment horizontal="center" wrapText="1"/>
    </xf>
    <xf numFmtId="43" fontId="28" fillId="0" borderId="0" xfId="1" applyFont="1" applyFill="1" applyAlignment="1">
      <alignment horizontal="left"/>
    </xf>
    <xf numFmtId="0" fontId="27" fillId="7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21" fillId="0" borderId="0" xfId="0" applyFont="1" applyFill="1" applyAlignment="1">
      <alignment horizontal="center"/>
    </xf>
    <xf numFmtId="0" fontId="7" fillId="0" borderId="0" xfId="0" applyFont="1"/>
    <xf numFmtId="0" fontId="17" fillId="0" borderId="0" xfId="0" applyFont="1" applyAlignment="1"/>
    <xf numFmtId="0" fontId="42" fillId="0" borderId="0" xfId="0" applyFont="1" applyFill="1" applyAlignment="1"/>
    <xf numFmtId="0" fontId="26" fillId="0" borderId="0" xfId="0" applyFont="1"/>
    <xf numFmtId="0" fontId="28" fillId="0" borderId="0" xfId="0" applyFont="1" applyFill="1" applyAlignment="1"/>
    <xf numFmtId="0" fontId="26" fillId="0" borderId="0" xfId="0" applyFont="1" applyAlignment="1">
      <alignment horizontal="left"/>
    </xf>
    <xf numFmtId="0" fontId="28" fillId="0" borderId="0" xfId="0" applyFont="1" applyFill="1"/>
    <xf numFmtId="0" fontId="17" fillId="0" borderId="0" xfId="0" applyFont="1" applyFill="1"/>
    <xf numFmtId="0" fontId="28" fillId="0" borderId="0" xfId="0" applyFont="1" applyFill="1" applyBorder="1" applyAlignment="1">
      <alignment wrapText="1"/>
    </xf>
    <xf numFmtId="0" fontId="26" fillId="0" borderId="0" xfId="0" applyFont="1" applyAlignment="1"/>
    <xf numFmtId="0" fontId="17" fillId="0" borderId="1" xfId="0" applyFont="1" applyFill="1" applyBorder="1" applyAlignment="1">
      <alignment horizontal="left"/>
    </xf>
    <xf numFmtId="164" fontId="17" fillId="0" borderId="1" xfId="1" applyNumberFormat="1" applyFont="1" applyFill="1" applyBorder="1"/>
    <xf numFmtId="0" fontId="9" fillId="0" borderId="0" xfId="0" applyFont="1" applyFill="1"/>
    <xf numFmtId="6" fontId="21" fillId="0" borderId="10" xfId="1" applyNumberFormat="1" applyFont="1" applyFill="1" applyBorder="1" applyAlignment="1">
      <alignment horizontal="center" vertical="center" wrapText="1"/>
    </xf>
    <xf numFmtId="0" fontId="43" fillId="0" borderId="0" xfId="0" applyFont="1" applyAlignment="1"/>
    <xf numFmtId="43" fontId="21" fillId="0" borderId="0" xfId="0" applyNumberFormat="1" applyFont="1"/>
    <xf numFmtId="0" fontId="6" fillId="0" borderId="0" xfId="0" applyFont="1"/>
    <xf numFmtId="0" fontId="21" fillId="3" borderId="0" xfId="0" applyFont="1" applyFill="1"/>
    <xf numFmtId="43" fontId="34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43" fontId="34" fillId="0" borderId="0" xfId="1" applyFont="1"/>
    <xf numFmtId="43" fontId="21" fillId="0" borderId="0" xfId="1" applyFont="1" applyAlignment="1">
      <alignment horizontal="right"/>
    </xf>
    <xf numFmtId="14" fontId="20" fillId="0" borderId="14" xfId="1" applyNumberFormat="1" applyFont="1" applyFill="1" applyBorder="1" applyAlignment="1">
      <alignment horizontal="right"/>
    </xf>
    <xf numFmtId="14" fontId="21" fillId="0" borderId="0" xfId="1" applyNumberFormat="1" applyFont="1"/>
    <xf numFmtId="164" fontId="21" fillId="0" borderId="1" xfId="1" applyNumberFormat="1" applyFont="1" applyFill="1" applyBorder="1"/>
    <xf numFmtId="43" fontId="21" fillId="0" borderId="1" xfId="1" applyFont="1" applyFill="1" applyBorder="1"/>
    <xf numFmtId="43" fontId="17" fillId="0" borderId="1" xfId="1" applyFont="1" applyFill="1" applyBorder="1" applyAlignment="1">
      <alignment horizontal="right" vertical="center"/>
    </xf>
    <xf numFmtId="0" fontId="43" fillId="0" borderId="1" xfId="0" applyFont="1" applyFill="1" applyBorder="1"/>
    <xf numFmtId="0" fontId="10" fillId="0" borderId="0" xfId="0" applyFont="1" applyFill="1"/>
    <xf numFmtId="0" fontId="42" fillId="0" borderId="1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/>
    </xf>
    <xf numFmtId="164" fontId="18" fillId="0" borderId="15" xfId="1" applyNumberFormat="1" applyFont="1" applyFill="1" applyBorder="1"/>
    <xf numFmtId="43" fontId="21" fillId="0" borderId="15" xfId="1" applyFont="1" applyFill="1" applyBorder="1"/>
    <xf numFmtId="0" fontId="21" fillId="0" borderId="15" xfId="1" applyNumberFormat="1" applyFont="1" applyFill="1" applyBorder="1"/>
    <xf numFmtId="14" fontId="21" fillId="0" borderId="1" xfId="0" applyNumberFormat="1" applyFont="1" applyFill="1" applyBorder="1"/>
    <xf numFmtId="43" fontId="21" fillId="0" borderId="15" xfId="0" applyNumberFormat="1" applyFont="1" applyFill="1" applyBorder="1"/>
    <xf numFmtId="164" fontId="21" fillId="0" borderId="1" xfId="1" applyNumberFormat="1" applyFont="1" applyFill="1" applyBorder="1" applyAlignment="1">
      <alignment horizontal="center"/>
    </xf>
    <xf numFmtId="43" fontId="17" fillId="0" borderId="15" xfId="1" applyFont="1" applyFill="1" applyBorder="1"/>
    <xf numFmtId="0" fontId="10" fillId="0" borderId="1" xfId="0" applyFont="1" applyFill="1" applyBorder="1" applyAlignment="1">
      <alignment horizontal="center" wrapText="1"/>
    </xf>
    <xf numFmtId="43" fontId="35" fillId="0" borderId="1" xfId="1" applyFont="1" applyFill="1" applyBorder="1"/>
    <xf numFmtId="164" fontId="18" fillId="0" borderId="1" xfId="1" applyNumberFormat="1" applyFont="1" applyFill="1" applyBorder="1"/>
    <xf numFmtId="0" fontId="36" fillId="0" borderId="14" xfId="1" applyNumberFormat="1" applyFont="1" applyFill="1" applyBorder="1" applyAlignment="1">
      <alignment horizontal="left" vertical="center"/>
    </xf>
    <xf numFmtId="43" fontId="36" fillId="0" borderId="14" xfId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5" xfId="1" applyNumberFormat="1" applyFont="1" applyFill="1" applyBorder="1" applyAlignment="1">
      <alignment horizontal="left" wrapText="1"/>
    </xf>
    <xf numFmtId="43" fontId="18" fillId="0" borderId="15" xfId="1" applyFont="1" applyFill="1" applyBorder="1"/>
    <xf numFmtId="0" fontId="36" fillId="0" borderId="1" xfId="1" applyNumberFormat="1" applyFont="1" applyFill="1" applyBorder="1" applyAlignment="1">
      <alignment horizontal="left" vertical="center"/>
    </xf>
    <xf numFmtId="43" fontId="17" fillId="0" borderId="15" xfId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left"/>
    </xf>
    <xf numFmtId="164" fontId="41" fillId="0" borderId="15" xfId="1" applyNumberFormat="1" applyFont="1" applyFill="1" applyBorder="1"/>
    <xf numFmtId="43" fontId="41" fillId="0" borderId="1" xfId="1" applyFont="1" applyFill="1" applyBorder="1" applyAlignment="1">
      <alignment horizontal="center" vertical="center"/>
    </xf>
    <xf numFmtId="43" fontId="35" fillId="0" borderId="15" xfId="1" applyFont="1" applyFill="1" applyBorder="1"/>
    <xf numFmtId="0" fontId="43" fillId="0" borderId="0" xfId="0" applyFont="1" applyAlignment="1">
      <alignment horizontal="left"/>
    </xf>
    <xf numFmtId="0" fontId="27" fillId="7" borderId="0" xfId="0" applyFont="1" applyFill="1" applyAlignment="1"/>
    <xf numFmtId="0" fontId="27" fillId="0" borderId="0" xfId="0" applyFont="1" applyFill="1" applyAlignment="1"/>
    <xf numFmtId="43" fontId="20" fillId="0" borderId="0" xfId="1" applyFont="1" applyFill="1" applyBorder="1" applyAlignment="1">
      <alignment horizontal="center" wrapText="1"/>
    </xf>
    <xf numFmtId="0" fontId="23" fillId="0" borderId="1" xfId="1" applyNumberFormat="1" applyFont="1" applyFill="1" applyBorder="1" applyAlignment="1">
      <alignment horizontal="left" vertical="center"/>
    </xf>
    <xf numFmtId="43" fontId="21" fillId="0" borderId="1" xfId="1" applyFont="1" applyFill="1" applyBorder="1" applyAlignment="1">
      <alignment horizontal="center" wrapText="1"/>
    </xf>
    <xf numFmtId="0" fontId="21" fillId="0" borderId="0" xfId="0" applyNumberFormat="1" applyFont="1"/>
    <xf numFmtId="43" fontId="20" fillId="7" borderId="9" xfId="1" applyFont="1" applyFill="1" applyBorder="1" applyAlignment="1">
      <alignment vertical="center" wrapText="1"/>
    </xf>
    <xf numFmtId="43" fontId="21" fillId="7" borderId="9" xfId="1" applyFont="1" applyFill="1" applyBorder="1" applyAlignment="1">
      <alignment vertical="center" wrapText="1"/>
    </xf>
    <xf numFmtId="43" fontId="20" fillId="0" borderId="9" xfId="1" applyFont="1" applyFill="1" applyBorder="1" applyAlignment="1">
      <alignment vertical="center" wrapText="1"/>
    </xf>
    <xf numFmtId="43" fontId="20" fillId="2" borderId="9" xfId="1" applyFont="1" applyFill="1" applyBorder="1" applyAlignment="1">
      <alignment vertical="center" wrapText="1"/>
    </xf>
    <xf numFmtId="43" fontId="20" fillId="6" borderId="9" xfId="1" applyFont="1" applyFill="1" applyBorder="1" applyAlignment="1">
      <alignment vertical="center" wrapText="1"/>
    </xf>
    <xf numFmtId="0" fontId="20" fillId="0" borderId="9" xfId="1" applyNumberFormat="1" applyFont="1" applyFill="1" applyBorder="1" applyAlignment="1">
      <alignment horizontal="center" vertical="center" wrapText="1"/>
    </xf>
    <xf numFmtId="14" fontId="20" fillId="7" borderId="9" xfId="1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43" fontId="21" fillId="7" borderId="0" xfId="1" applyFont="1" applyFill="1"/>
    <xf numFmtId="43" fontId="21" fillId="2" borderId="10" xfId="1" applyFont="1" applyFill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164" fontId="23" fillId="0" borderId="2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43" fontId="18" fillId="0" borderId="1" xfId="1" applyFont="1" applyFill="1" applyBorder="1"/>
    <xf numFmtId="43" fontId="18" fillId="0" borderId="1" xfId="1" applyFont="1" applyFill="1" applyBorder="1" applyAlignment="1">
      <alignment horizontal="right" vertical="center"/>
    </xf>
    <xf numFmtId="164" fontId="18" fillId="0" borderId="15" xfId="1" applyNumberFormat="1" applyFont="1" applyFill="1" applyBorder="1" applyAlignment="1">
      <alignment horizontal="right" vertical="center"/>
    </xf>
    <xf numFmtId="164" fontId="18" fillId="5" borderId="1" xfId="1" applyNumberFormat="1" applyFont="1" applyFill="1" applyBorder="1"/>
    <xf numFmtId="164" fontId="19" fillId="0" borderId="1" xfId="1" applyNumberFormat="1" applyFont="1" applyFill="1" applyBorder="1" applyAlignment="1"/>
    <xf numFmtId="164" fontId="34" fillId="0" borderId="0" xfId="1" applyNumberFormat="1" applyFont="1"/>
    <xf numFmtId="43" fontId="21" fillId="0" borderId="0" xfId="1" applyFont="1" applyAlignment="1">
      <alignment horizontal="left"/>
    </xf>
    <xf numFmtId="0" fontId="18" fillId="0" borderId="0" xfId="0" applyFont="1"/>
    <xf numFmtId="0" fontId="21" fillId="0" borderId="9" xfId="0" applyFont="1" applyBorder="1" applyAlignment="1">
      <alignment wrapText="1"/>
    </xf>
    <xf numFmtId="0" fontId="21" fillId="5" borderId="15" xfId="0" applyFont="1" applyFill="1" applyBorder="1"/>
    <xf numFmtId="0" fontId="21" fillId="6" borderId="9" xfId="0" applyFont="1" applyFill="1" applyBorder="1" applyAlignment="1">
      <alignment wrapText="1"/>
    </xf>
    <xf numFmtId="0" fontId="20" fillId="0" borderId="10" xfId="0" applyFont="1" applyBorder="1" applyAlignment="1">
      <alignment vertical="center" wrapText="1"/>
    </xf>
    <xf numFmtId="164" fontId="21" fillId="2" borderId="10" xfId="1" applyNumberFormat="1" applyFont="1" applyFill="1" applyBorder="1" applyAlignment="1">
      <alignment vertical="center" wrapText="1"/>
    </xf>
    <xf numFmtId="164" fontId="21" fillId="0" borderId="10" xfId="1" applyNumberFormat="1" applyFont="1" applyFill="1" applyBorder="1" applyAlignment="1">
      <alignment horizontal="center" vertical="center" wrapText="1"/>
    </xf>
    <xf numFmtId="43" fontId="20" fillId="0" borderId="10" xfId="1" applyFont="1" applyFill="1" applyBorder="1" applyAlignment="1">
      <alignment vertical="center" wrapText="1"/>
    </xf>
    <xf numFmtId="43" fontId="18" fillId="8" borderId="10" xfId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wrapText="1"/>
    </xf>
    <xf numFmtId="0" fontId="20" fillId="7" borderId="18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/>
    </xf>
    <xf numFmtId="164" fontId="23" fillId="0" borderId="1" xfId="1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 wrapText="1"/>
    </xf>
    <xf numFmtId="43" fontId="18" fillId="0" borderId="3" xfId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wrapText="1"/>
    </xf>
    <xf numFmtId="43" fontId="43" fillId="0" borderId="15" xfId="1" applyFont="1" applyFill="1" applyBorder="1" applyAlignment="1">
      <alignment horizontal="center" wrapText="1"/>
    </xf>
    <xf numFmtId="43" fontId="43" fillId="0" borderId="0" xfId="1" applyFont="1" applyAlignment="1"/>
    <xf numFmtId="0" fontId="43" fillId="3" borderId="1" xfId="0" applyFont="1" applyFill="1" applyBorder="1"/>
    <xf numFmtId="43" fontId="43" fillId="0" borderId="15" xfId="0" applyNumberFormat="1" applyFont="1" applyFill="1" applyBorder="1" applyAlignment="1">
      <alignment horizontal="center" wrapText="1"/>
    </xf>
    <xf numFmtId="43" fontId="21" fillId="0" borderId="15" xfId="0" applyNumberFormat="1" applyFont="1" applyFill="1" applyBorder="1" applyAlignment="1">
      <alignment horizontal="center" wrapText="1"/>
    </xf>
    <xf numFmtId="164" fontId="21" fillId="0" borderId="1" xfId="1" applyNumberFormat="1" applyFont="1" applyFill="1" applyBorder="1" applyAlignment="1">
      <alignment horizontal="center" wrapText="1"/>
    </xf>
    <xf numFmtId="164" fontId="21" fillId="0" borderId="15" xfId="1" applyNumberFormat="1" applyFont="1" applyFill="1" applyBorder="1" applyAlignment="1">
      <alignment horizontal="center" wrapText="1"/>
    </xf>
    <xf numFmtId="164" fontId="36" fillId="0" borderId="1" xfId="1" applyNumberFormat="1" applyFont="1" applyFill="1" applyBorder="1" applyAlignment="1">
      <alignment horizontal="center" vertical="center"/>
    </xf>
    <xf numFmtId="43" fontId="41" fillId="0" borderId="1" xfId="1" applyFont="1" applyFill="1" applyBorder="1" applyAlignment="1">
      <alignment horizontal="right" vertical="center" wrapText="1"/>
    </xf>
    <xf numFmtId="164" fontId="21" fillId="0" borderId="1" xfId="1" applyNumberFormat="1" applyFont="1" applyFill="1" applyBorder="1" applyAlignment="1">
      <alignment wrapText="1"/>
    </xf>
    <xf numFmtId="43" fontId="43" fillId="0" borderId="15" xfId="1" applyFont="1" applyFill="1" applyBorder="1"/>
    <xf numFmtId="43" fontId="21" fillId="0" borderId="0" xfId="1" applyFont="1" applyFill="1" applyAlignment="1">
      <alignment wrapText="1"/>
    </xf>
    <xf numFmtId="43" fontId="20" fillId="0" borderId="14" xfId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14" fontId="21" fillId="3" borderId="1" xfId="1" applyNumberFormat="1" applyFont="1" applyFill="1" applyBorder="1" applyAlignment="1">
      <alignment wrapText="1"/>
    </xf>
    <xf numFmtId="164" fontId="21" fillId="3" borderId="1" xfId="1" applyNumberFormat="1" applyFont="1" applyFill="1" applyBorder="1" applyAlignment="1">
      <alignment wrapText="1"/>
    </xf>
    <xf numFmtId="165" fontId="21" fillId="3" borderId="1" xfId="1" applyNumberFormat="1" applyFont="1" applyFill="1" applyBorder="1" applyAlignment="1">
      <alignment wrapText="1"/>
    </xf>
    <xf numFmtId="43" fontId="21" fillId="3" borderId="1" xfId="1" applyFont="1" applyFill="1" applyBorder="1" applyAlignment="1">
      <alignment wrapText="1"/>
    </xf>
    <xf numFmtId="43" fontId="26" fillId="0" borderId="9" xfId="1" applyFont="1" applyFill="1" applyBorder="1" applyAlignment="1">
      <alignment vertical="center" wrapText="1"/>
    </xf>
    <xf numFmtId="43" fontId="10" fillId="0" borderId="15" xfId="0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43" fontId="19" fillId="0" borderId="0" xfId="1" applyFont="1" applyBorder="1" applyAlignment="1">
      <alignment horizontal="center" wrapText="1"/>
    </xf>
    <xf numFmtId="43" fontId="43" fillId="0" borderId="15" xfId="1" applyFont="1" applyFill="1" applyBorder="1" applyAlignment="1">
      <alignment horizontal="center" vertical="center" wrapText="1"/>
    </xf>
    <xf numFmtId="43" fontId="21" fillId="0" borderId="22" xfId="1" applyFont="1" applyFill="1" applyBorder="1" applyAlignment="1">
      <alignment horizontal="center" vertical="center" wrapText="1"/>
    </xf>
    <xf numFmtId="43" fontId="21" fillId="7" borderId="22" xfId="1" applyFont="1" applyFill="1" applyBorder="1" applyAlignment="1">
      <alignment horizontal="center" vertical="center" wrapText="1"/>
    </xf>
    <xf numFmtId="164" fontId="20" fillId="0" borderId="9" xfId="1" applyNumberFormat="1" applyFont="1" applyFill="1" applyBorder="1" applyAlignment="1">
      <alignment vertical="center" wrapText="1"/>
    </xf>
    <xf numFmtId="43" fontId="23" fillId="0" borderId="1" xfId="1" applyFont="1" applyFill="1" applyBorder="1" applyAlignment="1">
      <alignment horizontal="right" vertical="center"/>
    </xf>
    <xf numFmtId="43" fontId="18" fillId="0" borderId="15" xfId="1" applyFont="1" applyFill="1" applyBorder="1" applyAlignment="1">
      <alignment horizontal="right" vertical="center"/>
    </xf>
    <xf numFmtId="164" fontId="23" fillId="0" borderId="14" xfId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43" fontId="23" fillId="0" borderId="1" xfId="0" applyNumberFormat="1" applyFont="1" applyFill="1" applyBorder="1" applyAlignment="1">
      <alignment horizontal="center" vertical="center" wrapText="1"/>
    </xf>
    <xf numFmtId="43" fontId="18" fillId="0" borderId="3" xfId="1" applyFont="1" applyFill="1" applyBorder="1" applyAlignment="1">
      <alignment horizontal="center" vertical="center"/>
    </xf>
    <xf numFmtId="0" fontId="28" fillId="7" borderId="0" xfId="0" applyFont="1" applyFill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 wrapText="1"/>
    </xf>
    <xf numFmtId="43" fontId="18" fillId="0" borderId="0" xfId="1" applyFont="1" applyFill="1" applyAlignment="1"/>
    <xf numFmtId="43" fontId="43" fillId="0" borderId="0" xfId="1" applyFont="1" applyFill="1" applyAlignment="1"/>
    <xf numFmtId="0" fontId="18" fillId="7" borderId="0" xfId="0" applyFont="1" applyFill="1" applyAlignment="1"/>
    <xf numFmtId="43" fontId="18" fillId="7" borderId="0" xfId="1" applyFont="1" applyFill="1" applyAlignment="1"/>
    <xf numFmtId="43" fontId="26" fillId="2" borderId="9" xfId="1" applyFont="1" applyFill="1" applyBorder="1" applyAlignment="1">
      <alignment vertical="center" wrapText="1"/>
    </xf>
    <xf numFmtId="43" fontId="4" fillId="7" borderId="0" xfId="1" applyFont="1" applyFill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43" fontId="42" fillId="0" borderId="0" xfId="1" applyFont="1" applyFill="1"/>
    <xf numFmtId="43" fontId="20" fillId="7" borderId="10" xfId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43" fontId="43" fillId="0" borderId="0" xfId="1" applyFont="1" applyFill="1"/>
    <xf numFmtId="0" fontId="43" fillId="0" borderId="0" xfId="0" applyFont="1" applyFill="1"/>
    <xf numFmtId="43" fontId="43" fillId="0" borderId="0" xfId="1" applyFont="1"/>
    <xf numFmtId="0" fontId="21" fillId="7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19" fillId="7" borderId="0" xfId="0" applyFont="1" applyFill="1" applyAlignment="1"/>
    <xf numFmtId="0" fontId="18" fillId="7" borderId="0" xfId="0" applyFont="1" applyFill="1"/>
    <xf numFmtId="0" fontId="18" fillId="7" borderId="0" xfId="0" applyFont="1" applyFill="1" applyAlignment="1">
      <alignment horizontal="left"/>
    </xf>
    <xf numFmtId="0" fontId="17" fillId="11" borderId="1" xfId="0" applyFont="1" applyFill="1" applyBorder="1" applyAlignment="1">
      <alignment horizontal="left"/>
    </xf>
    <xf numFmtId="164" fontId="18" fillId="11" borderId="1" xfId="1" applyNumberFormat="1" applyFont="1" applyFill="1" applyBorder="1"/>
    <xf numFmtId="164" fontId="17" fillId="11" borderId="1" xfId="1" applyNumberFormat="1" applyFont="1" applyFill="1" applyBorder="1"/>
    <xf numFmtId="164" fontId="17" fillId="11" borderId="1" xfId="1" applyNumberFormat="1" applyFont="1" applyFill="1" applyBorder="1" applyAlignment="1">
      <alignment horizontal="right" vertical="center"/>
    </xf>
    <xf numFmtId="0" fontId="42" fillId="11" borderId="1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 wrapText="1"/>
    </xf>
    <xf numFmtId="43" fontId="18" fillId="7" borderId="0" xfId="1" applyFont="1" applyFill="1"/>
    <xf numFmtId="0" fontId="44" fillId="0" borderId="1" xfId="0" applyFont="1" applyFill="1" applyBorder="1"/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43" fontId="35" fillId="3" borderId="1" xfId="1" applyFont="1" applyFill="1" applyBorder="1"/>
    <xf numFmtId="164" fontId="18" fillId="3" borderId="1" xfId="1" applyNumberFormat="1" applyFont="1" applyFill="1" applyBorder="1"/>
    <xf numFmtId="164" fontId="18" fillId="12" borderId="1" xfId="1" applyNumberFormat="1" applyFont="1" applyFill="1" applyBorder="1"/>
    <xf numFmtId="164" fontId="17" fillId="12" borderId="1" xfId="1" applyNumberFormat="1" applyFont="1" applyFill="1" applyBorder="1"/>
    <xf numFmtId="164" fontId="17" fillId="12" borderId="1" xfId="1" applyNumberFormat="1" applyFont="1" applyFill="1" applyBorder="1" applyAlignment="1">
      <alignment horizontal="right" vertical="center"/>
    </xf>
    <xf numFmtId="0" fontId="42" fillId="12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17" fillId="12" borderId="1" xfId="0" applyFont="1" applyFill="1" applyBorder="1" applyAlignment="1">
      <alignment horizontal="left"/>
    </xf>
    <xf numFmtId="164" fontId="23" fillId="12" borderId="1" xfId="1" applyNumberFormat="1" applyFont="1" applyFill="1" applyBorder="1" applyAlignment="1">
      <alignment horizontal="center" vertical="center" wrapText="1"/>
    </xf>
    <xf numFmtId="43" fontId="18" fillId="12" borderId="1" xfId="1" applyFont="1" applyFill="1" applyBorder="1" applyAlignment="1">
      <alignment horizontal="right" vertical="center"/>
    </xf>
    <xf numFmtId="43" fontId="18" fillId="12" borderId="3" xfId="1" applyFont="1" applyFill="1" applyBorder="1" applyAlignment="1">
      <alignment horizontal="right" vertical="center"/>
    </xf>
    <xf numFmtId="0" fontId="43" fillId="12" borderId="1" xfId="0" applyFont="1" applyFill="1" applyBorder="1" applyAlignment="1">
      <alignment horizontal="center" wrapText="1"/>
    </xf>
    <xf numFmtId="43" fontId="43" fillId="12" borderId="15" xfId="1" applyFont="1" applyFill="1" applyBorder="1" applyAlignment="1">
      <alignment horizontal="center" wrapText="1"/>
    </xf>
    <xf numFmtId="0" fontId="21" fillId="12" borderId="1" xfId="0" applyFont="1" applyFill="1" applyBorder="1" applyAlignment="1">
      <alignment horizontal="center" wrapText="1"/>
    </xf>
    <xf numFmtId="0" fontId="43" fillId="12" borderId="15" xfId="0" applyFont="1" applyFill="1" applyBorder="1" applyAlignment="1">
      <alignment horizontal="center" wrapText="1"/>
    </xf>
    <xf numFmtId="164" fontId="26" fillId="0" borderId="1" xfId="1" applyNumberFormat="1" applyFont="1" applyBorder="1" applyAlignment="1">
      <alignment horizontal="center" wrapText="1"/>
    </xf>
    <xf numFmtId="164" fontId="18" fillId="0" borderId="1" xfId="1" applyNumberFormat="1" applyFont="1" applyFill="1" applyBorder="1" applyAlignment="1">
      <alignment horizontal="center" vertical="center"/>
    </xf>
    <xf numFmtId="164" fontId="23" fillId="4" borderId="2" xfId="1" applyNumberFormat="1" applyFont="1" applyFill="1" applyBorder="1" applyAlignment="1">
      <alignment horizontal="center" vertical="center"/>
    </xf>
    <xf numFmtId="164" fontId="36" fillId="0" borderId="2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3" fontId="17" fillId="4" borderId="1" xfId="1" applyFont="1" applyFill="1" applyBorder="1" applyAlignment="1">
      <alignment horizontal="right" vertical="center"/>
    </xf>
    <xf numFmtId="164" fontId="18" fillId="6" borderId="1" xfId="1" applyNumberFormat="1" applyFont="1" applyFill="1" applyBorder="1" applyAlignment="1">
      <alignment horizontal="center" vertical="center"/>
    </xf>
    <xf numFmtId="164" fontId="36" fillId="11" borderId="2" xfId="1" applyNumberFormat="1" applyFont="1" applyFill="1" applyBorder="1" applyAlignment="1">
      <alignment horizontal="center" vertical="center"/>
    </xf>
    <xf numFmtId="164" fontId="23" fillId="0" borderId="19" xfId="1" applyNumberFormat="1" applyFont="1" applyFill="1" applyBorder="1" applyAlignment="1">
      <alignment horizontal="center" vertical="center"/>
    </xf>
    <xf numFmtId="164" fontId="40" fillId="0" borderId="2" xfId="1" applyNumberFormat="1" applyFont="1" applyFill="1" applyBorder="1" applyAlignment="1">
      <alignment horizontal="center" vertical="center"/>
    </xf>
    <xf numFmtId="164" fontId="36" fillId="12" borderId="1" xfId="1" applyNumberFormat="1" applyFont="1" applyFill="1" applyBorder="1" applyAlignment="1">
      <alignment horizontal="center" vertical="center"/>
    </xf>
    <xf numFmtId="0" fontId="36" fillId="12" borderId="1" xfId="1" applyNumberFormat="1" applyFont="1" applyFill="1" applyBorder="1" applyAlignment="1">
      <alignment horizontal="left" vertical="center"/>
    </xf>
    <xf numFmtId="43" fontId="17" fillId="12" borderId="1" xfId="1" applyFont="1" applyFill="1" applyBorder="1" applyAlignment="1">
      <alignment horizontal="right" vertical="center"/>
    </xf>
    <xf numFmtId="43" fontId="17" fillId="12" borderId="15" xfId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center" wrapText="1"/>
    </xf>
    <xf numFmtId="164" fontId="5" fillId="12" borderId="1" xfId="1" applyNumberFormat="1" applyFont="1" applyFill="1" applyBorder="1" applyAlignment="1">
      <alignment horizontal="center" wrapText="1"/>
    </xf>
    <xf numFmtId="164" fontId="21" fillId="4" borderId="1" xfId="1" applyNumberFormat="1" applyFont="1" applyFill="1" applyBorder="1" applyAlignment="1">
      <alignment wrapText="1"/>
    </xf>
    <xf numFmtId="164" fontId="23" fillId="0" borderId="15" xfId="1" applyNumberFormat="1" applyFont="1" applyFill="1" applyBorder="1" applyAlignment="1">
      <alignment horizontal="center" vertical="center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164" fontId="23" fillId="6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164" fontId="5" fillId="6" borderId="1" xfId="1" applyNumberFormat="1" applyFont="1" applyFill="1" applyBorder="1" applyAlignment="1">
      <alignment horizontal="center" wrapText="1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43" fontId="17" fillId="6" borderId="1" xfId="1" applyFont="1" applyFill="1" applyBorder="1" applyAlignment="1">
      <alignment horizontal="right" vertical="center"/>
    </xf>
    <xf numFmtId="0" fontId="44" fillId="0" borderId="1" xfId="0" applyFont="1" applyFill="1" applyBorder="1" applyAlignment="1">
      <alignment horizontal="center" wrapText="1"/>
    </xf>
    <xf numFmtId="164" fontId="18" fillId="6" borderId="1" xfId="1" applyNumberFormat="1" applyFont="1" applyFill="1" applyBorder="1"/>
    <xf numFmtId="164" fontId="36" fillId="12" borderId="2" xfId="1" applyNumberFormat="1" applyFont="1" applyFill="1" applyBorder="1" applyAlignment="1">
      <alignment horizontal="center" vertical="center"/>
    </xf>
    <xf numFmtId="164" fontId="21" fillId="12" borderId="1" xfId="1" applyNumberFormat="1" applyFont="1" applyFill="1" applyBorder="1"/>
    <xf numFmtId="164" fontId="10" fillId="0" borderId="1" xfId="1" applyNumberFormat="1" applyFont="1" applyFill="1" applyBorder="1"/>
    <xf numFmtId="43" fontId="10" fillId="0" borderId="1" xfId="1" applyFont="1" applyFill="1" applyBorder="1"/>
    <xf numFmtId="0" fontId="10" fillId="11" borderId="1" xfId="0" applyFont="1" applyFill="1" applyBorder="1" applyAlignment="1">
      <alignment horizontal="center" wrapText="1"/>
    </xf>
    <xf numFmtId="43" fontId="35" fillId="0" borderId="1" xfId="1" applyFont="1" applyFill="1" applyBorder="1" applyAlignment="1">
      <alignment wrapText="1"/>
    </xf>
    <xf numFmtId="0" fontId="21" fillId="11" borderId="1" xfId="0" applyFont="1" applyFill="1" applyBorder="1"/>
    <xf numFmtId="0" fontId="21" fillId="12" borderId="1" xfId="0" applyFont="1" applyFill="1" applyBorder="1"/>
    <xf numFmtId="0" fontId="43" fillId="12" borderId="1" xfId="0" applyFont="1" applyFill="1" applyBorder="1"/>
    <xf numFmtId="0" fontId="43" fillId="11" borderId="1" xfId="0" applyFont="1" applyFill="1" applyBorder="1" applyAlignment="1">
      <alignment horizontal="center" wrapText="1"/>
    </xf>
    <xf numFmtId="0" fontId="43" fillId="12" borderId="15" xfId="0" applyFont="1" applyFill="1" applyBorder="1"/>
    <xf numFmtId="0" fontId="21" fillId="12" borderId="15" xfId="0" applyFont="1" applyFill="1" applyBorder="1"/>
    <xf numFmtId="0" fontId="21" fillId="11" borderId="1" xfId="0" applyFont="1" applyFill="1" applyBorder="1" applyAlignment="1">
      <alignment horizontal="center" wrapText="1"/>
    </xf>
    <xf numFmtId="43" fontId="17" fillId="11" borderId="1" xfId="1" applyFont="1" applyFill="1" applyBorder="1" applyAlignment="1">
      <alignment horizontal="right" vertical="center"/>
    </xf>
    <xf numFmtId="164" fontId="21" fillId="12" borderId="1" xfId="1" applyNumberFormat="1" applyFont="1" applyFill="1" applyBorder="1" applyAlignment="1">
      <alignment wrapText="1"/>
    </xf>
    <xf numFmtId="0" fontId="21" fillId="12" borderId="15" xfId="1" applyNumberFormat="1" applyFont="1" applyFill="1" applyBorder="1" applyAlignment="1">
      <alignment horizontal="left" wrapText="1"/>
    </xf>
    <xf numFmtId="43" fontId="18" fillId="12" borderId="15" xfId="1" applyFont="1" applyFill="1" applyBorder="1"/>
    <xf numFmtId="43" fontId="43" fillId="12" borderId="15" xfId="1" applyFont="1" applyFill="1" applyBorder="1"/>
    <xf numFmtId="164" fontId="18" fillId="12" borderId="1" xfId="1" applyNumberFormat="1" applyFont="1" applyFill="1" applyBorder="1" applyAlignment="1">
      <alignment horizontal="center"/>
    </xf>
    <xf numFmtId="164" fontId="18" fillId="12" borderId="15" xfId="1" applyNumberFormat="1" applyFont="1" applyFill="1" applyBorder="1"/>
    <xf numFmtId="165" fontId="43" fillId="12" borderId="1" xfId="1" applyNumberFormat="1" applyFont="1" applyFill="1" applyBorder="1" applyAlignment="1">
      <alignment horizontal="center" wrapText="1"/>
    </xf>
    <xf numFmtId="164" fontId="21" fillId="12" borderId="1" xfId="1" applyNumberFormat="1" applyFont="1" applyFill="1" applyBorder="1" applyAlignment="1">
      <alignment horizontal="center" wrapText="1"/>
    </xf>
    <xf numFmtId="0" fontId="10" fillId="11" borderId="15" xfId="0" applyFont="1" applyFill="1" applyBorder="1" applyAlignment="1">
      <alignment horizontal="center" wrapText="1"/>
    </xf>
    <xf numFmtId="43" fontId="42" fillId="11" borderId="1" xfId="1" applyFont="1" applyFill="1" applyBorder="1" applyAlignment="1">
      <alignment horizontal="center" wrapText="1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43" fontId="42" fillId="12" borderId="1" xfId="1" applyFont="1" applyFill="1" applyBorder="1" applyAlignment="1">
      <alignment horizontal="center" wrapText="1"/>
    </xf>
    <xf numFmtId="164" fontId="5" fillId="11" borderId="1" xfId="1" applyNumberFormat="1" applyFont="1" applyFill="1" applyBorder="1" applyAlignment="1">
      <alignment horizontal="center" wrapText="1"/>
    </xf>
    <xf numFmtId="0" fontId="21" fillId="4" borderId="1" xfId="0" applyFont="1" applyFill="1" applyBorder="1"/>
    <xf numFmtId="14" fontId="21" fillId="4" borderId="1" xfId="0" applyNumberFormat="1" applyFont="1" applyFill="1" applyBorder="1"/>
    <xf numFmtId="164" fontId="17" fillId="6" borderId="1" xfId="1" applyNumberFormat="1" applyFont="1" applyFill="1" applyBorder="1" applyAlignment="1">
      <alignment horizontal="right" vertical="center"/>
    </xf>
    <xf numFmtId="164" fontId="17" fillId="4" borderId="1" xfId="1" applyNumberFormat="1" applyFont="1" applyFill="1" applyBorder="1" applyAlignment="1">
      <alignment horizontal="right" vertical="center"/>
    </xf>
    <xf numFmtId="164" fontId="18" fillId="6" borderId="1" xfId="1" applyNumberFormat="1" applyFont="1" applyFill="1" applyBorder="1" applyAlignment="1">
      <alignment horizontal="center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0" fontId="18" fillId="11" borderId="1" xfId="0" applyFont="1" applyFill="1" applyBorder="1" applyAlignment="1">
      <alignment horizontal="left"/>
    </xf>
    <xf numFmtId="0" fontId="18" fillId="12" borderId="1" xfId="0" applyFont="1" applyFill="1" applyBorder="1" applyAlignment="1">
      <alignment horizontal="left"/>
    </xf>
    <xf numFmtId="164" fontId="18" fillId="12" borderId="15" xfId="1" applyNumberFormat="1" applyFont="1" applyFill="1" applyBorder="1" applyAlignment="1">
      <alignment horizontal="right" vertical="center"/>
    </xf>
    <xf numFmtId="43" fontId="21" fillId="12" borderId="15" xfId="1" applyFont="1" applyFill="1" applyBorder="1"/>
    <xf numFmtId="0" fontId="1" fillId="0" borderId="0" xfId="0" applyFont="1" applyFill="1"/>
    <xf numFmtId="0" fontId="44" fillId="0" borderId="0" xfId="0" applyFont="1" applyFill="1"/>
    <xf numFmtId="0" fontId="44" fillId="12" borderId="0" xfId="0" applyFont="1" applyFill="1"/>
    <xf numFmtId="43" fontId="18" fillId="12" borderId="15" xfId="1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wrapText="1"/>
    </xf>
    <xf numFmtId="43" fontId="18" fillId="12" borderId="1" xfId="1" applyFont="1" applyFill="1" applyBorder="1" applyAlignment="1">
      <alignment horizontal="center" vertical="center" wrapText="1"/>
    </xf>
    <xf numFmtId="164" fontId="23" fillId="12" borderId="1" xfId="1" applyNumberFormat="1" applyFont="1" applyFill="1" applyBorder="1" applyAlignment="1">
      <alignment horizontal="center" vertical="center"/>
    </xf>
    <xf numFmtId="1" fontId="23" fillId="12" borderId="1" xfId="1" applyNumberFormat="1" applyFont="1" applyFill="1" applyBorder="1" applyAlignment="1">
      <alignment horizontal="center" vertical="center"/>
    </xf>
    <xf numFmtId="43" fontId="18" fillId="12" borderId="15" xfId="1" applyFont="1" applyFill="1" applyBorder="1" applyAlignment="1">
      <alignment horizontal="right" vertical="center"/>
    </xf>
    <xf numFmtId="43" fontId="23" fillId="12" borderId="1" xfId="0" applyNumberFormat="1" applyFont="1" applyFill="1" applyBorder="1" applyAlignment="1">
      <alignment horizontal="center" vertical="center" wrapText="1"/>
    </xf>
    <xf numFmtId="43" fontId="18" fillId="12" borderId="3" xfId="1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wrapText="1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164" fontId="18" fillId="4" borderId="1" xfId="1" applyNumberFormat="1" applyFont="1" applyFill="1" applyBorder="1" applyAlignment="1">
      <alignment horizontal="center" vertical="center"/>
    </xf>
    <xf numFmtId="0" fontId="43" fillId="11" borderId="1" xfId="0" applyFont="1" applyFill="1" applyBorder="1"/>
    <xf numFmtId="0" fontId="43" fillId="10" borderId="1" xfId="0" applyFont="1" applyFill="1" applyBorder="1" applyAlignment="1">
      <alignment horizontal="center" wrapText="1"/>
    </xf>
    <xf numFmtId="0" fontId="21" fillId="10" borderId="1" xfId="0" applyFont="1" applyFill="1" applyBorder="1" applyAlignment="1">
      <alignment horizontal="center" wrapText="1"/>
    </xf>
    <xf numFmtId="43" fontId="17" fillId="10" borderId="1" xfId="1" applyFont="1" applyFill="1" applyBorder="1" applyAlignment="1">
      <alignment horizontal="right" vertical="center"/>
    </xf>
    <xf numFmtId="164" fontId="18" fillId="10" borderId="1" xfId="1" applyNumberFormat="1" applyFont="1" applyFill="1" applyBorder="1"/>
    <xf numFmtId="43" fontId="36" fillId="12" borderId="14" xfId="1" applyFont="1" applyFill="1" applyBorder="1" applyAlignment="1">
      <alignment horizontal="center" vertical="center"/>
    </xf>
    <xf numFmtId="43" fontId="17" fillId="12" borderId="15" xfId="1" applyFont="1" applyFill="1" applyBorder="1"/>
    <xf numFmtId="43" fontId="10" fillId="12" borderId="15" xfId="0" applyNumberFormat="1" applyFont="1" applyFill="1" applyBorder="1" applyAlignment="1">
      <alignment horizontal="center" wrapText="1"/>
    </xf>
    <xf numFmtId="43" fontId="35" fillId="12" borderId="15" xfId="1" applyFont="1" applyFill="1" applyBorder="1"/>
    <xf numFmtId="43" fontId="41" fillId="12" borderId="1" xfId="1" applyFont="1" applyFill="1" applyBorder="1" applyAlignment="1">
      <alignment horizontal="center" vertical="center"/>
    </xf>
    <xf numFmtId="43" fontId="41" fillId="12" borderId="1" xfId="1" applyFont="1" applyFill="1" applyBorder="1" applyAlignment="1">
      <alignment horizontal="right" vertical="center" wrapText="1"/>
    </xf>
    <xf numFmtId="43" fontId="35" fillId="12" borderId="1" xfId="1" applyFont="1" applyFill="1" applyBorder="1"/>
    <xf numFmtId="164" fontId="41" fillId="12" borderId="15" xfId="1" applyNumberFormat="1" applyFont="1" applyFill="1" applyBorder="1"/>
    <xf numFmtId="0" fontId="21" fillId="0" borderId="1" xfId="0" applyFont="1" applyFill="1" applyBorder="1" applyAlignment="1">
      <alignment wrapText="1"/>
    </xf>
    <xf numFmtId="164" fontId="43" fillId="12" borderId="15" xfId="1" applyNumberFormat="1" applyFont="1" applyFill="1" applyBorder="1" applyAlignment="1">
      <alignment horizontal="center" vertical="center" wrapText="1"/>
    </xf>
    <xf numFmtId="43" fontId="43" fillId="12" borderId="15" xfId="1" applyFont="1" applyFill="1" applyBorder="1" applyAlignment="1">
      <alignment horizontal="center" vertical="center" wrapText="1"/>
    </xf>
    <xf numFmtId="43" fontId="21" fillId="12" borderId="1" xfId="1" applyFont="1" applyFill="1" applyBorder="1"/>
    <xf numFmtId="0" fontId="42" fillId="10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43" fontId="21" fillId="12" borderId="1" xfId="1" applyFont="1" applyFill="1" applyBorder="1" applyAlignment="1">
      <alignment horizontal="center" wrapText="1"/>
    </xf>
    <xf numFmtId="43" fontId="21" fillId="12" borderId="15" xfId="0" applyNumberFormat="1" applyFont="1" applyFill="1" applyBorder="1" applyAlignment="1">
      <alignment horizontal="center" wrapText="1"/>
    </xf>
    <xf numFmtId="164" fontId="21" fillId="12" borderId="15" xfId="1" applyNumberFormat="1" applyFont="1" applyFill="1" applyBorder="1" applyAlignment="1">
      <alignment horizontal="center" wrapText="1"/>
    </xf>
    <xf numFmtId="43" fontId="43" fillId="12" borderId="15" xfId="0" applyNumberFormat="1" applyFont="1" applyFill="1" applyBorder="1" applyAlignment="1">
      <alignment horizontal="center" wrapText="1"/>
    </xf>
    <xf numFmtId="43" fontId="21" fillId="12" borderId="15" xfId="1" applyFont="1" applyFill="1" applyBorder="1" applyAlignment="1">
      <alignment horizontal="center" wrapText="1"/>
    </xf>
    <xf numFmtId="43" fontId="21" fillId="12" borderId="6" xfId="1" applyFont="1" applyFill="1" applyBorder="1" applyAlignment="1">
      <alignment horizontal="center" wrapText="1"/>
    </xf>
    <xf numFmtId="43" fontId="18" fillId="12" borderId="1" xfId="1" applyFont="1" applyFill="1" applyBorder="1"/>
    <xf numFmtId="43" fontId="23" fillId="12" borderId="1" xfId="1" applyFont="1" applyFill="1" applyBorder="1" applyAlignment="1">
      <alignment horizontal="right" vertical="center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wrapText="1"/>
    </xf>
    <xf numFmtId="1" fontId="23" fillId="5" borderId="1" xfId="1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/>
    </xf>
    <xf numFmtId="164" fontId="10" fillId="6" borderId="1" xfId="1" applyNumberFormat="1" applyFont="1" applyFill="1" applyBorder="1"/>
    <xf numFmtId="43" fontId="10" fillId="6" borderId="1" xfId="1" applyFont="1" applyFill="1" applyBorder="1"/>
    <xf numFmtId="0" fontId="23" fillId="0" borderId="14" xfId="1" applyNumberFormat="1" applyFont="1" applyFill="1" applyBorder="1" applyAlignment="1">
      <alignment horizontal="left" vertical="center"/>
    </xf>
    <xf numFmtId="164" fontId="40" fillId="4" borderId="2" xfId="1" applyNumberFormat="1" applyFont="1" applyFill="1" applyBorder="1" applyAlignment="1">
      <alignment horizontal="center" vertical="center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43" fontId="17" fillId="6" borderId="15" xfId="1" applyFont="1" applyFill="1" applyBorder="1" applyAlignment="1">
      <alignment horizontal="right" vertical="center"/>
    </xf>
    <xf numFmtId="164" fontId="23" fillId="0" borderId="15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164" fontId="43" fillId="0" borderId="1" xfId="1" applyNumberFormat="1" applyFont="1" applyFill="1" applyBorder="1" applyAlignment="1">
      <alignment horizontal="center"/>
    </xf>
    <xf numFmtId="164" fontId="21" fillId="2" borderId="1" xfId="1" applyNumberFormat="1" applyFont="1" applyFill="1" applyBorder="1" applyAlignment="1">
      <alignment wrapText="1"/>
    </xf>
    <xf numFmtId="0" fontId="21" fillId="10" borderId="1" xfId="0" applyFont="1" applyFill="1" applyBorder="1"/>
    <xf numFmtId="164" fontId="18" fillId="3" borderId="15" xfId="1" applyNumberFormat="1" applyFont="1" applyFill="1" applyBorder="1"/>
    <xf numFmtId="43" fontId="35" fillId="12" borderId="1" xfId="1" applyFont="1" applyFill="1" applyBorder="1" applyAlignment="1">
      <alignment wrapText="1"/>
    </xf>
    <xf numFmtId="14" fontId="21" fillId="12" borderId="1" xfId="1" applyNumberFormat="1" applyFont="1" applyFill="1" applyBorder="1" applyAlignment="1">
      <alignment wrapText="1"/>
    </xf>
    <xf numFmtId="165" fontId="21" fillId="12" borderId="1" xfId="1" applyNumberFormat="1" applyFont="1" applyFill="1" applyBorder="1" applyAlignment="1">
      <alignment wrapText="1"/>
    </xf>
    <xf numFmtId="43" fontId="21" fillId="12" borderId="1" xfId="1" applyFont="1" applyFill="1" applyBorder="1" applyAlignment="1">
      <alignment wrapText="1"/>
    </xf>
    <xf numFmtId="14" fontId="21" fillId="12" borderId="1" xfId="0" applyNumberFormat="1" applyFont="1" applyFill="1" applyBorder="1"/>
    <xf numFmtId="14" fontId="21" fillId="3" borderId="1" xfId="0" applyNumberFormat="1" applyFont="1" applyFill="1" applyBorder="1"/>
    <xf numFmtId="0" fontId="21" fillId="3" borderId="1" xfId="0" applyFont="1" applyFill="1" applyBorder="1"/>
    <xf numFmtId="43" fontId="21" fillId="3" borderId="1" xfId="1" applyFont="1" applyFill="1" applyBorder="1"/>
    <xf numFmtId="164" fontId="21" fillId="3" borderId="1" xfId="1" applyNumberFormat="1" applyFont="1" applyFill="1" applyBorder="1"/>
    <xf numFmtId="164" fontId="18" fillId="10" borderId="1" xfId="1" applyNumberFormat="1" applyFont="1" applyFill="1" applyBorder="1" applyAlignment="1">
      <alignment horizontal="center"/>
    </xf>
    <xf numFmtId="14" fontId="21" fillId="10" borderId="1" xfId="0" applyNumberFormat="1" applyFont="1" applyFill="1" applyBorder="1"/>
    <xf numFmtId="43" fontId="21" fillId="10" borderId="1" xfId="1" applyFont="1" applyFill="1" applyBorder="1"/>
    <xf numFmtId="164" fontId="21" fillId="10" borderId="1" xfId="1" applyNumberFormat="1" applyFont="1" applyFill="1" applyBorder="1"/>
    <xf numFmtId="164" fontId="21" fillId="0" borderId="0" xfId="0" applyNumberFormat="1" applyFont="1"/>
    <xf numFmtId="164" fontId="21" fillId="6" borderId="0" xfId="0" applyNumberFormat="1" applyFont="1" applyFill="1"/>
    <xf numFmtId="164" fontId="43" fillId="0" borderId="0" xfId="0" applyNumberFormat="1" applyFont="1"/>
    <xf numFmtId="43" fontId="44" fillId="0" borderId="0" xfId="1" applyFont="1"/>
    <xf numFmtId="43" fontId="20" fillId="6" borderId="22" xfId="1" applyFont="1" applyFill="1" applyBorder="1" applyAlignment="1">
      <alignment horizontal="center" vertical="center" wrapText="1"/>
    </xf>
    <xf numFmtId="164" fontId="20" fillId="0" borderId="32" xfId="1" applyNumberFormat="1" applyFont="1" applyFill="1" applyBorder="1" applyAlignment="1">
      <alignment horizontal="center" vertical="center" wrapText="1"/>
    </xf>
    <xf numFmtId="0" fontId="21" fillId="5" borderId="9" xfId="0" applyFont="1" applyFill="1" applyBorder="1"/>
    <xf numFmtId="43" fontId="21" fillId="0" borderId="9" xfId="1" applyFont="1" applyFill="1" applyBorder="1" applyAlignment="1">
      <alignment horizontal="center" vertical="center" wrapText="1"/>
    </xf>
    <xf numFmtId="43" fontId="21" fillId="12" borderId="15" xfId="0" applyNumberFormat="1" applyFont="1" applyFill="1" applyBorder="1"/>
    <xf numFmtId="43" fontId="18" fillId="11" borderId="15" xfId="1" applyFont="1" applyFill="1" applyBorder="1" applyAlignment="1">
      <alignment horizontal="right" vertical="center"/>
    </xf>
    <xf numFmtId="43" fontId="26" fillId="0" borderId="10" xfId="1" applyFont="1" applyFill="1" applyBorder="1" applyAlignment="1">
      <alignment vertical="center" wrapText="1"/>
    </xf>
    <xf numFmtId="43" fontId="20" fillId="7" borderId="10" xfId="1" applyFont="1" applyFill="1" applyBorder="1" applyAlignment="1">
      <alignment vertical="center" wrapText="1"/>
    </xf>
    <xf numFmtId="164" fontId="43" fillId="0" borderId="0" xfId="1" applyNumberFormat="1" applyFont="1" applyFill="1"/>
    <xf numFmtId="164" fontId="44" fillId="0" borderId="0" xfId="1" applyNumberFormat="1" applyFont="1" applyFill="1"/>
    <xf numFmtId="43" fontId="10" fillId="11" borderId="1" xfId="1" applyFont="1" applyFill="1" applyBorder="1"/>
    <xf numFmtId="43" fontId="21" fillId="3" borderId="0" xfId="1" applyFont="1" applyFill="1"/>
    <xf numFmtId="164" fontId="24" fillId="0" borderId="0" xfId="1" applyNumberFormat="1" applyFont="1"/>
    <xf numFmtId="164" fontId="43" fillId="0" borderId="0" xfId="1" applyNumberFormat="1" applyFont="1"/>
    <xf numFmtId="43" fontId="34" fillId="0" borderId="0" xfId="1" applyFont="1" applyFill="1"/>
    <xf numFmtId="164" fontId="24" fillId="0" borderId="0" xfId="0" applyNumberFormat="1" applyFont="1" applyAlignment="1">
      <alignment horizontal="center" wrapText="1"/>
    </xf>
    <xf numFmtId="164" fontId="43" fillId="0" borderId="0" xfId="0" applyNumberFormat="1" applyFont="1" applyAlignment="1">
      <alignment horizontal="center" wrapText="1"/>
    </xf>
    <xf numFmtId="43" fontId="24" fillId="0" borderId="0" xfId="0" applyNumberFormat="1" applyFont="1" applyAlignment="1">
      <alignment horizontal="center" wrapText="1"/>
    </xf>
    <xf numFmtId="43" fontId="34" fillId="0" borderId="0" xfId="0" applyNumberFormat="1" applyFont="1" applyAlignment="1">
      <alignment horizontal="center" wrapText="1"/>
    </xf>
    <xf numFmtId="43" fontId="26" fillId="0" borderId="0" xfId="1" applyFont="1"/>
    <xf numFmtId="43" fontId="27" fillId="0" borderId="0" xfId="1" applyFont="1"/>
    <xf numFmtId="43" fontId="27" fillId="0" borderId="0" xfId="1" applyFont="1" applyFill="1" applyAlignment="1">
      <alignment horizontal="center" wrapText="1"/>
    </xf>
    <xf numFmtId="0" fontId="43" fillId="12" borderId="0" xfId="0" applyFont="1" applyFill="1" applyBorder="1"/>
    <xf numFmtId="43" fontId="24" fillId="0" borderId="0" xfId="0" applyNumberFormat="1" applyFont="1"/>
    <xf numFmtId="43" fontId="34" fillId="0" borderId="0" xfId="0" applyNumberFormat="1" applyFont="1"/>
    <xf numFmtId="0" fontId="21" fillId="13" borderId="0" xfId="0" applyFont="1" applyFill="1" applyAlignment="1">
      <alignment horizontal="center" wrapText="1"/>
    </xf>
    <xf numFmtId="43" fontId="24" fillId="0" borderId="0" xfId="1" applyFont="1" applyFill="1"/>
    <xf numFmtId="43" fontId="34" fillId="0" borderId="0" xfId="1" applyFont="1" applyAlignment="1">
      <alignment horizontal="left"/>
    </xf>
    <xf numFmtId="43" fontId="24" fillId="0" borderId="0" xfId="1" applyFont="1" applyAlignment="1">
      <alignment horizontal="left"/>
    </xf>
    <xf numFmtId="43" fontId="27" fillId="0" borderId="0" xfId="1" applyFont="1" applyAlignment="1">
      <alignment horizontal="right"/>
    </xf>
    <xf numFmtId="164" fontId="23" fillId="4" borderId="1" xfId="1" applyNumberFormat="1" applyFont="1" applyFill="1" applyBorder="1" applyAlignment="1">
      <alignment horizontal="center" vertical="center" wrapText="1"/>
    </xf>
    <xf numFmtId="43" fontId="21" fillId="7" borderId="3" xfId="1" applyFont="1" applyFill="1" applyBorder="1" applyAlignment="1">
      <alignment horizontal="center" vertical="center" wrapText="1"/>
    </xf>
    <xf numFmtId="43" fontId="21" fillId="7" borderId="14" xfId="1" applyFont="1" applyFill="1" applyBorder="1" applyAlignment="1">
      <alignment horizontal="center" vertical="center" wrapText="1"/>
    </xf>
    <xf numFmtId="43" fontId="21" fillId="2" borderId="1" xfId="1" applyFont="1" applyFill="1" applyBorder="1" applyAlignment="1">
      <alignment horizontal="center" vertical="center" wrapText="1"/>
    </xf>
    <xf numFmtId="43" fontId="20" fillId="7" borderId="3" xfId="1" applyFont="1" applyFill="1" applyBorder="1" applyAlignment="1">
      <alignment horizontal="center" vertical="center" wrapText="1"/>
    </xf>
    <xf numFmtId="43" fontId="20" fillId="7" borderId="13" xfId="1" applyFont="1" applyFill="1" applyBorder="1" applyAlignment="1">
      <alignment horizontal="center" vertical="center" wrapText="1"/>
    </xf>
    <xf numFmtId="43" fontId="20" fillId="7" borderId="14" xfId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horizontal="center" wrapText="1"/>
    </xf>
    <xf numFmtId="0" fontId="21" fillId="6" borderId="14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/>
    </xf>
    <xf numFmtId="164" fontId="20" fillId="0" borderId="5" xfId="1" applyNumberFormat="1" applyFont="1" applyBorder="1" applyAlignment="1">
      <alignment horizontal="center" vertical="center" wrapText="1"/>
    </xf>
    <xf numFmtId="164" fontId="20" fillId="0" borderId="8" xfId="1" applyNumberFormat="1" applyFont="1" applyBorder="1" applyAlignment="1">
      <alignment horizontal="center" vertical="center" wrapText="1"/>
    </xf>
    <xf numFmtId="164" fontId="20" fillId="0" borderId="6" xfId="1" applyNumberFormat="1" applyFont="1" applyBorder="1" applyAlignment="1">
      <alignment horizontal="center" vertical="center" wrapText="1"/>
    </xf>
    <xf numFmtId="164" fontId="20" fillId="0" borderId="9" xfId="1" applyNumberFormat="1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3" fontId="20" fillId="0" borderId="4" xfId="1" applyFont="1" applyFill="1" applyBorder="1" applyAlignment="1">
      <alignment horizontal="center" vertical="center" wrapText="1"/>
    </xf>
    <xf numFmtId="43" fontId="20" fillId="0" borderId="10" xfId="1" applyFont="1" applyFill="1" applyBorder="1" applyAlignment="1">
      <alignment horizontal="center" vertical="center" wrapText="1"/>
    </xf>
    <xf numFmtId="164" fontId="23" fillId="4" borderId="35" xfId="1" applyNumberFormat="1" applyFont="1" applyFill="1" applyBorder="1" applyAlignment="1">
      <alignment horizontal="center" vertical="center"/>
    </xf>
    <xf numFmtId="164" fontId="23" fillId="4" borderId="36" xfId="1" applyNumberFormat="1" applyFont="1" applyFill="1" applyBorder="1" applyAlignment="1">
      <alignment horizontal="center" vertical="center"/>
    </xf>
    <xf numFmtId="164" fontId="23" fillId="4" borderId="19" xfId="1" applyNumberFormat="1" applyFont="1" applyFill="1" applyBorder="1" applyAlignment="1">
      <alignment horizontal="center" vertical="center"/>
    </xf>
    <xf numFmtId="164" fontId="18" fillId="6" borderId="4" xfId="1" applyNumberFormat="1" applyFont="1" applyFill="1" applyBorder="1" applyAlignment="1">
      <alignment horizontal="center" vertical="center"/>
    </xf>
    <xf numFmtId="164" fontId="18" fillId="6" borderId="20" xfId="1" applyNumberFormat="1" applyFont="1" applyFill="1" applyBorder="1" applyAlignment="1">
      <alignment horizontal="center" vertical="center"/>
    </xf>
    <xf numFmtId="164" fontId="18" fillId="6" borderId="15" xfId="1" applyNumberFormat="1" applyFont="1" applyFill="1" applyBorder="1" applyAlignment="1">
      <alignment horizontal="center" vertical="center"/>
    </xf>
    <xf numFmtId="164" fontId="23" fillId="4" borderId="37" xfId="1" applyNumberFormat="1" applyFont="1" applyFill="1" applyBorder="1" applyAlignment="1">
      <alignment horizontal="center" vertical="center"/>
    </xf>
    <xf numFmtId="164" fontId="18" fillId="6" borderId="16" xfId="1" applyNumberFormat="1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wrapText="1"/>
    </xf>
    <xf numFmtId="0" fontId="26" fillId="7" borderId="29" xfId="0" applyFont="1" applyFill="1" applyBorder="1" applyAlignment="1">
      <alignment horizontal="center" wrapText="1"/>
    </xf>
    <xf numFmtId="0" fontId="26" fillId="7" borderId="30" xfId="0" applyFont="1" applyFill="1" applyBorder="1" applyAlignment="1">
      <alignment horizontal="center" wrapText="1"/>
    </xf>
    <xf numFmtId="0" fontId="26" fillId="7" borderId="22" xfId="0" applyFont="1" applyFill="1" applyBorder="1" applyAlignment="1">
      <alignment horizontal="center" wrapText="1"/>
    </xf>
    <xf numFmtId="0" fontId="26" fillId="7" borderId="31" xfId="0" applyFont="1" applyFill="1" applyBorder="1" applyAlignment="1">
      <alignment horizontal="center" wrapText="1"/>
    </xf>
    <xf numFmtId="0" fontId="26" fillId="7" borderId="18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/>
    </xf>
    <xf numFmtId="164" fontId="28" fillId="6" borderId="0" xfId="1" applyNumberFormat="1" applyFont="1" applyFill="1" applyAlignment="1">
      <alignment horizontal="left"/>
    </xf>
    <xf numFmtId="164" fontId="26" fillId="2" borderId="0" xfId="1" applyNumberFormat="1" applyFont="1" applyFill="1" applyAlignment="1">
      <alignment horizontal="left"/>
    </xf>
    <xf numFmtId="164" fontId="28" fillId="5" borderId="0" xfId="1" applyNumberFormat="1" applyFont="1" applyFill="1" applyAlignment="1">
      <alignment horizontal="left"/>
    </xf>
    <xf numFmtId="0" fontId="37" fillId="6" borderId="3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3" fontId="25" fillId="0" borderId="4" xfId="1" applyFont="1" applyFill="1" applyBorder="1" applyAlignment="1">
      <alignment horizontal="center" vertical="center" wrapText="1"/>
    </xf>
    <xf numFmtId="43" fontId="25" fillId="0" borderId="10" xfId="1" applyFont="1" applyFill="1" applyBorder="1" applyAlignment="1">
      <alignment horizontal="center" vertical="center" wrapText="1"/>
    </xf>
    <xf numFmtId="164" fontId="36" fillId="4" borderId="35" xfId="1" applyNumberFormat="1" applyFont="1" applyFill="1" applyBorder="1" applyAlignment="1">
      <alignment horizontal="center" vertical="center"/>
    </xf>
    <xf numFmtId="164" fontId="36" fillId="4" borderId="36" xfId="1" applyNumberFormat="1" applyFont="1" applyFill="1" applyBorder="1" applyAlignment="1">
      <alignment horizontal="center" vertical="center"/>
    </xf>
    <xf numFmtId="164" fontId="36" fillId="4" borderId="19" xfId="1" applyNumberFormat="1" applyFont="1" applyFill="1" applyBorder="1" applyAlignment="1">
      <alignment horizontal="center" vertical="center"/>
    </xf>
    <xf numFmtId="164" fontId="36" fillId="4" borderId="37" xfId="1" applyNumberFormat="1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wrapText="1"/>
    </xf>
    <xf numFmtId="0" fontId="26" fillId="6" borderId="29" xfId="0" applyFont="1" applyFill="1" applyBorder="1" applyAlignment="1">
      <alignment horizontal="center" wrapText="1"/>
    </xf>
    <xf numFmtId="0" fontId="26" fillId="6" borderId="30" xfId="0" applyFont="1" applyFill="1" applyBorder="1" applyAlignment="1">
      <alignment horizontal="center" wrapText="1"/>
    </xf>
    <xf numFmtId="0" fontId="26" fillId="6" borderId="22" xfId="0" applyFont="1" applyFill="1" applyBorder="1" applyAlignment="1">
      <alignment horizontal="center" wrapText="1"/>
    </xf>
    <xf numFmtId="0" fontId="26" fillId="6" borderId="31" xfId="0" applyFont="1" applyFill="1" applyBorder="1" applyAlignment="1">
      <alignment horizontal="center" wrapText="1"/>
    </xf>
    <xf numFmtId="0" fontId="26" fillId="6" borderId="18" xfId="0" applyFont="1" applyFill="1" applyBorder="1" applyAlignment="1">
      <alignment horizontal="center" wrapText="1"/>
    </xf>
    <xf numFmtId="0" fontId="28" fillId="2" borderId="14" xfId="0" applyFont="1" applyFill="1" applyBorder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26" fillId="2" borderId="3" xfId="1" applyNumberFormat="1" applyFont="1" applyFill="1" applyBorder="1" applyAlignment="1">
      <alignment horizontal="center" vertical="center" wrapText="1"/>
    </xf>
    <xf numFmtId="164" fontId="26" fillId="2" borderId="14" xfId="1" applyNumberFormat="1" applyFont="1" applyFill="1" applyBorder="1" applyAlignment="1">
      <alignment horizontal="center" vertical="center" wrapText="1"/>
    </xf>
    <xf numFmtId="43" fontId="32" fillId="7" borderId="3" xfId="1" applyFont="1" applyFill="1" applyBorder="1" applyAlignment="1">
      <alignment horizontal="center" vertical="center" wrapText="1"/>
    </xf>
    <xf numFmtId="43" fontId="32" fillId="7" borderId="13" xfId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164" fontId="28" fillId="9" borderId="0" xfId="1" applyNumberFormat="1" applyFont="1" applyFill="1" applyAlignment="1">
      <alignment horizontal="left"/>
    </xf>
    <xf numFmtId="43" fontId="26" fillId="0" borderId="20" xfId="1" applyFont="1" applyBorder="1" applyAlignment="1">
      <alignment horizontal="center" vertical="center" wrapText="1"/>
    </xf>
    <xf numFmtId="43" fontId="26" fillId="0" borderId="10" xfId="1" applyFont="1" applyBorder="1" applyAlignment="1">
      <alignment horizontal="center" vertical="center" wrapText="1"/>
    </xf>
    <xf numFmtId="164" fontId="26" fillId="0" borderId="5" xfId="1" applyNumberFormat="1" applyFont="1" applyBorder="1" applyAlignment="1">
      <alignment horizontal="center" vertical="center" wrapText="1"/>
    </xf>
    <xf numFmtId="164" fontId="26" fillId="0" borderId="8" xfId="1" applyNumberFormat="1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43" fontId="21" fillId="2" borderId="23" xfId="1" applyFont="1" applyFill="1" applyBorder="1" applyAlignment="1">
      <alignment horizontal="center" vertical="center" wrapText="1"/>
    </xf>
    <xf numFmtId="43" fontId="21" fillId="2" borderId="24" xfId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164" fontId="26" fillId="7" borderId="3" xfId="1" applyNumberFormat="1" applyFont="1" applyFill="1" applyBorder="1" applyAlignment="1">
      <alignment horizontal="center"/>
    </xf>
    <xf numFmtId="164" fontId="26" fillId="7" borderId="13" xfId="1" applyNumberFormat="1" applyFont="1" applyFill="1" applyBorder="1" applyAlignment="1">
      <alignment horizontal="center"/>
    </xf>
    <xf numFmtId="164" fontId="26" fillId="7" borderId="14" xfId="1" applyNumberFormat="1" applyFont="1" applyFill="1" applyBorder="1" applyAlignment="1">
      <alignment horizontal="center"/>
    </xf>
    <xf numFmtId="164" fontId="26" fillId="2" borderId="1" xfId="1" applyNumberFormat="1" applyFont="1" applyFill="1" applyBorder="1" applyAlignment="1">
      <alignment horizontal="center"/>
    </xf>
    <xf numFmtId="43" fontId="29" fillId="7" borderId="3" xfId="1" applyFont="1" applyFill="1" applyBorder="1" applyAlignment="1">
      <alignment horizontal="center"/>
    </xf>
    <xf numFmtId="43" fontId="29" fillId="7" borderId="13" xfId="1" applyFont="1" applyFill="1" applyBorder="1" applyAlignment="1">
      <alignment horizontal="center"/>
    </xf>
    <xf numFmtId="43" fontId="29" fillId="7" borderId="14" xfId="1" applyFont="1" applyFill="1" applyBorder="1" applyAlignment="1">
      <alignment horizontal="center"/>
    </xf>
    <xf numFmtId="43" fontId="20" fillId="7" borderId="27" xfId="1" applyFont="1" applyFill="1" applyBorder="1" applyAlignment="1">
      <alignment horizontal="center" vertical="center" wrapText="1"/>
    </xf>
    <xf numFmtId="43" fontId="20" fillId="7" borderId="32" xfId="1" applyFont="1" applyFill="1" applyBorder="1" applyAlignment="1">
      <alignment horizontal="center" vertical="center" wrapText="1"/>
    </xf>
    <xf numFmtId="43" fontId="20" fillId="2" borderId="3" xfId="1" applyFont="1" applyFill="1" applyBorder="1" applyAlignment="1">
      <alignment horizontal="right"/>
    </xf>
    <xf numFmtId="43" fontId="20" fillId="2" borderId="13" xfId="1" applyFont="1" applyFill="1" applyBorder="1" applyAlignment="1">
      <alignment horizontal="right"/>
    </xf>
    <xf numFmtId="43" fontId="20" fillId="2" borderId="14" xfId="1" applyFont="1" applyFill="1" applyBorder="1" applyAlignment="1">
      <alignment horizontal="right"/>
    </xf>
    <xf numFmtId="164" fontId="26" fillId="6" borderId="1" xfId="1" applyNumberFormat="1" applyFont="1" applyFill="1" applyBorder="1" applyAlignment="1">
      <alignment horizontal="center"/>
    </xf>
    <xf numFmtId="164" fontId="26" fillId="2" borderId="3" xfId="1" applyNumberFormat="1" applyFont="1" applyFill="1" applyBorder="1" applyAlignment="1">
      <alignment horizontal="center"/>
    </xf>
    <xf numFmtId="164" fontId="26" fillId="2" borderId="13" xfId="1" applyNumberFormat="1" applyFont="1" applyFill="1" applyBorder="1" applyAlignment="1">
      <alignment horizontal="center"/>
    </xf>
    <xf numFmtId="164" fontId="20" fillId="4" borderId="20" xfId="1" applyNumberFormat="1" applyFont="1" applyFill="1" applyBorder="1" applyAlignment="1">
      <alignment horizontal="center" vertical="center" wrapText="1"/>
    </xf>
    <xf numFmtId="164" fontId="20" fillId="4" borderId="10" xfId="1" applyNumberFormat="1" applyFont="1" applyFill="1" applyBorder="1" applyAlignment="1">
      <alignment horizontal="center" vertical="center" wrapText="1"/>
    </xf>
    <xf numFmtId="43" fontId="20" fillId="6" borderId="27" xfId="1" applyFont="1" applyFill="1" applyBorder="1" applyAlignment="1">
      <alignment horizontal="center" vertical="center" wrapText="1"/>
    </xf>
    <xf numFmtId="43" fontId="20" fillId="6" borderId="32" xfId="1" applyFont="1" applyFill="1" applyBorder="1" applyAlignment="1">
      <alignment horizontal="center" vertical="center" wrapText="1"/>
    </xf>
    <xf numFmtId="43" fontId="20" fillId="0" borderId="27" xfId="1" applyFont="1" applyFill="1" applyBorder="1" applyAlignment="1">
      <alignment horizontal="center" vertical="center" wrapText="1"/>
    </xf>
    <xf numFmtId="43" fontId="20" fillId="0" borderId="34" xfId="1" applyFont="1" applyFill="1" applyBorder="1" applyAlignment="1">
      <alignment horizontal="center" vertical="center" wrapText="1"/>
    </xf>
    <xf numFmtId="43" fontId="20" fillId="0" borderId="32" xfId="1" applyFont="1" applyFill="1" applyBorder="1" applyAlignment="1">
      <alignment horizontal="center" vertical="center" wrapText="1"/>
    </xf>
    <xf numFmtId="164" fontId="20" fillId="6" borderId="20" xfId="1" applyNumberFormat="1" applyFont="1" applyFill="1" applyBorder="1" applyAlignment="1">
      <alignment horizontal="center" vertical="center" wrapText="1"/>
    </xf>
    <xf numFmtId="164" fontId="20" fillId="6" borderId="10" xfId="1" applyNumberFormat="1" applyFont="1" applyFill="1" applyBorder="1" applyAlignment="1">
      <alignment horizontal="center" vertical="center" wrapText="1"/>
    </xf>
    <xf numFmtId="164" fontId="21" fillId="4" borderId="4" xfId="1" applyNumberFormat="1" applyFont="1" applyFill="1" applyBorder="1" applyAlignment="1">
      <alignment horizontal="center" wrapText="1"/>
    </xf>
    <xf numFmtId="164" fontId="21" fillId="4" borderId="20" xfId="1" applyNumberFormat="1" applyFont="1" applyFill="1" applyBorder="1" applyAlignment="1">
      <alignment horizontal="center" wrapText="1"/>
    </xf>
    <xf numFmtId="164" fontId="21" fillId="4" borderId="15" xfId="1" applyNumberFormat="1" applyFont="1" applyFill="1" applyBorder="1" applyAlignment="1">
      <alignment horizontal="center" wrapText="1"/>
    </xf>
    <xf numFmtId="164" fontId="21" fillId="4" borderId="16" xfId="1" applyNumberFormat="1" applyFont="1" applyFill="1" applyBorder="1" applyAlignment="1">
      <alignment horizontal="center" wrapText="1"/>
    </xf>
    <xf numFmtId="164" fontId="20" fillId="6" borderId="1" xfId="1" applyNumberFormat="1" applyFont="1" applyFill="1" applyBorder="1" applyAlignment="1">
      <alignment horizontal="center"/>
    </xf>
    <xf numFmtId="43" fontId="20" fillId="7" borderId="26" xfId="1" applyFont="1" applyFill="1" applyBorder="1" applyAlignment="1">
      <alignment horizontal="center" vertical="center" wrapText="1"/>
    </xf>
    <xf numFmtId="43" fontId="20" fillId="7" borderId="29" xfId="1" applyFont="1" applyFill="1" applyBorder="1" applyAlignment="1">
      <alignment horizontal="center" vertical="center" wrapText="1"/>
    </xf>
    <xf numFmtId="43" fontId="20" fillId="7" borderId="30" xfId="1" applyFont="1" applyFill="1" applyBorder="1" applyAlignment="1">
      <alignment horizontal="center" vertical="center" wrapText="1"/>
    </xf>
    <xf numFmtId="43" fontId="20" fillId="7" borderId="22" xfId="1" applyFont="1" applyFill="1" applyBorder="1" applyAlignment="1">
      <alignment horizontal="center" vertical="center" wrapText="1"/>
    </xf>
    <xf numFmtId="43" fontId="20" fillId="7" borderId="31" xfId="1" applyFont="1" applyFill="1" applyBorder="1" applyAlignment="1">
      <alignment horizontal="center" vertical="center" wrapText="1"/>
    </xf>
    <xf numFmtId="43" fontId="20" fillId="7" borderId="18" xfId="1" applyFont="1" applyFill="1" applyBorder="1" applyAlignment="1">
      <alignment horizontal="center" vertical="center" wrapText="1"/>
    </xf>
    <xf numFmtId="164" fontId="20" fillId="7" borderId="3" xfId="1" applyNumberFormat="1" applyFont="1" applyFill="1" applyBorder="1" applyAlignment="1">
      <alignment horizontal="center"/>
    </xf>
    <xf numFmtId="164" fontId="20" fillId="7" borderId="13" xfId="1" applyNumberFormat="1" applyFont="1" applyFill="1" applyBorder="1" applyAlignment="1">
      <alignment horizontal="center"/>
    </xf>
    <xf numFmtId="164" fontId="20" fillId="7" borderId="14" xfId="1" applyNumberFormat="1" applyFont="1" applyFill="1" applyBorder="1" applyAlignment="1">
      <alignment horizontal="center"/>
    </xf>
    <xf numFmtId="164" fontId="20" fillId="2" borderId="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43" fontId="26" fillId="6" borderId="1" xfId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13" xfId="1" applyFont="1" applyFill="1" applyBorder="1" applyAlignment="1">
      <alignment horizontal="center" vertical="center" wrapText="1"/>
    </xf>
    <xf numFmtId="43" fontId="26" fillId="2" borderId="14" xfId="1" applyFont="1" applyFill="1" applyBorder="1" applyAlignment="1">
      <alignment horizontal="center" vertical="center" wrapText="1"/>
    </xf>
    <xf numFmtId="43" fontId="26" fillId="7" borderId="16" xfId="1" applyFont="1" applyFill="1" applyBorder="1" applyAlignment="1">
      <alignment horizontal="center" vertical="center" wrapText="1"/>
    </xf>
    <xf numFmtId="43" fontId="26" fillId="7" borderId="10" xfId="1" applyFont="1" applyFill="1" applyBorder="1" applyAlignment="1">
      <alignment horizontal="center" vertical="center" wrapText="1"/>
    </xf>
    <xf numFmtId="164" fontId="36" fillId="4" borderId="4" xfId="1" applyNumberFormat="1" applyFont="1" applyFill="1" applyBorder="1" applyAlignment="1">
      <alignment horizontal="center" vertical="center"/>
    </xf>
    <xf numFmtId="164" fontId="36" fillId="4" borderId="20" xfId="1" applyNumberFormat="1" applyFont="1" applyFill="1" applyBorder="1" applyAlignment="1">
      <alignment horizontal="center" vertical="center"/>
    </xf>
    <xf numFmtId="164" fontId="36" fillId="4" borderId="15" xfId="1" applyNumberFormat="1" applyFont="1" applyFill="1" applyBorder="1" applyAlignment="1">
      <alignment horizontal="center" vertical="center"/>
    </xf>
    <xf numFmtId="164" fontId="36" fillId="4" borderId="16" xfId="1" applyNumberFormat="1" applyFont="1" applyFill="1" applyBorder="1" applyAlignment="1">
      <alignment horizontal="center" vertical="center"/>
    </xf>
    <xf numFmtId="43" fontId="29" fillId="2" borderId="4" xfId="1" applyFont="1" applyFill="1" applyBorder="1" applyAlignment="1">
      <alignment horizontal="center" vertical="center" wrapText="1"/>
    </xf>
    <xf numFmtId="43" fontId="29" fillId="2" borderId="10" xfId="1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wrapText="1"/>
    </xf>
    <xf numFmtId="0" fontId="26" fillId="7" borderId="0" xfId="0" applyFont="1" applyFill="1" applyBorder="1" applyAlignment="1">
      <alignment horizontal="center" wrapText="1"/>
    </xf>
    <xf numFmtId="0" fontId="26" fillId="7" borderId="33" xfId="0" applyFont="1" applyFill="1" applyBorder="1" applyAlignment="1">
      <alignment horizontal="center" wrapText="1"/>
    </xf>
    <xf numFmtId="43" fontId="20" fillId="4" borderId="16" xfId="1" applyFont="1" applyFill="1" applyBorder="1" applyAlignment="1">
      <alignment horizontal="center" wrapText="1"/>
    </xf>
    <xf numFmtId="43" fontId="20" fillId="4" borderId="10" xfId="1" applyFont="1" applyFill="1" applyBorder="1" applyAlignment="1">
      <alignment horizontal="center" wrapText="1"/>
    </xf>
    <xf numFmtId="43" fontId="30" fillId="7" borderId="7" xfId="1" applyFont="1" applyFill="1" applyBorder="1" applyAlignment="1">
      <alignment horizontal="center" vertical="center" wrapText="1"/>
    </xf>
    <xf numFmtId="43" fontId="30" fillId="7" borderId="11" xfId="1" applyFont="1" applyFill="1" applyBorder="1" applyAlignment="1">
      <alignment horizontal="center" vertical="center" wrapText="1"/>
    </xf>
    <xf numFmtId="43" fontId="30" fillId="7" borderId="12" xfId="1" applyFont="1" applyFill="1" applyBorder="1" applyAlignment="1">
      <alignment horizontal="center" vertical="center" wrapText="1"/>
    </xf>
    <xf numFmtId="164" fontId="40" fillId="4" borderId="35" xfId="1" applyNumberFormat="1" applyFont="1" applyFill="1" applyBorder="1" applyAlignment="1">
      <alignment horizontal="center" vertical="center"/>
    </xf>
    <xf numFmtId="164" fontId="40" fillId="4" borderId="36" xfId="1" applyNumberFormat="1" applyFont="1" applyFill="1" applyBorder="1" applyAlignment="1">
      <alignment horizontal="center" vertical="center"/>
    </xf>
    <xf numFmtId="164" fontId="40" fillId="4" borderId="19" xfId="1" applyNumberFormat="1" applyFont="1" applyFill="1" applyBorder="1" applyAlignment="1">
      <alignment horizontal="center" vertical="center"/>
    </xf>
    <xf numFmtId="164" fontId="40" fillId="4" borderId="37" xfId="1" applyNumberFormat="1" applyFont="1" applyFill="1" applyBorder="1" applyAlignment="1">
      <alignment horizontal="center" vertical="center"/>
    </xf>
    <xf numFmtId="43" fontId="26" fillId="7" borderId="26" xfId="1" applyFont="1" applyFill="1" applyBorder="1" applyAlignment="1">
      <alignment horizontal="center" vertical="center" wrapText="1"/>
    </xf>
    <xf numFmtId="43" fontId="26" fillId="7" borderId="29" xfId="1" applyFont="1" applyFill="1" applyBorder="1" applyAlignment="1">
      <alignment horizontal="center" vertical="center" wrapText="1"/>
    </xf>
    <xf numFmtId="43" fontId="26" fillId="7" borderId="30" xfId="1" applyFont="1" applyFill="1" applyBorder="1" applyAlignment="1">
      <alignment horizontal="center" vertical="center" wrapText="1"/>
    </xf>
    <xf numFmtId="43" fontId="26" fillId="7" borderId="22" xfId="1" applyFont="1" applyFill="1" applyBorder="1" applyAlignment="1">
      <alignment horizontal="center" vertical="center" wrapText="1"/>
    </xf>
    <xf numFmtId="43" fontId="26" fillId="7" borderId="31" xfId="1" applyFont="1" applyFill="1" applyBorder="1" applyAlignment="1">
      <alignment horizontal="center" vertical="center" wrapText="1"/>
    </xf>
    <xf numFmtId="43" fontId="26" fillId="7" borderId="18" xfId="1" applyFont="1" applyFill="1" applyBorder="1" applyAlignment="1">
      <alignment horizontal="center" vertical="center" wrapText="1"/>
    </xf>
    <xf numFmtId="43" fontId="20" fillId="5" borderId="23" xfId="1" applyFont="1" applyFill="1" applyBorder="1" applyAlignment="1">
      <alignment horizontal="center" vertical="center" wrapText="1"/>
    </xf>
    <xf numFmtId="43" fontId="20" fillId="5" borderId="24" xfId="1" applyFont="1" applyFill="1" applyBorder="1" applyAlignment="1">
      <alignment horizontal="center" vertical="center" wrapText="1"/>
    </xf>
    <xf numFmtId="43" fontId="20" fillId="7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 wrapText="1"/>
    </xf>
    <xf numFmtId="164" fontId="23" fillId="4" borderId="4" xfId="1" applyNumberFormat="1" applyFont="1" applyFill="1" applyBorder="1" applyAlignment="1">
      <alignment horizontal="center" vertical="center"/>
    </xf>
    <xf numFmtId="164" fontId="23" fillId="4" borderId="20" xfId="1" applyNumberFormat="1" applyFont="1" applyFill="1" applyBorder="1" applyAlignment="1">
      <alignment horizontal="center" vertical="center"/>
    </xf>
    <xf numFmtId="164" fontId="23" fillId="4" borderId="15" xfId="1" applyNumberFormat="1" applyFont="1" applyFill="1" applyBorder="1" applyAlignment="1">
      <alignment horizontal="center" vertical="center"/>
    </xf>
    <xf numFmtId="164" fontId="23" fillId="4" borderId="16" xfId="1" applyNumberFormat="1" applyFont="1" applyFill="1" applyBorder="1" applyAlignment="1">
      <alignment horizontal="center" vertical="center"/>
    </xf>
    <xf numFmtId="43" fontId="20" fillId="6" borderId="3" xfId="1" applyFont="1" applyFill="1" applyBorder="1" applyAlignment="1">
      <alignment horizontal="center" vertical="center" wrapText="1"/>
    </xf>
    <xf numFmtId="43" fontId="20" fillId="6" borderId="14" xfId="1" applyFont="1" applyFill="1" applyBorder="1" applyAlignment="1">
      <alignment horizontal="center" vertical="center" wrapText="1"/>
    </xf>
    <xf numFmtId="43" fontId="20" fillId="7" borderId="3" xfId="1" applyFont="1" applyFill="1" applyBorder="1" applyAlignment="1">
      <alignment horizontal="center" vertical="center"/>
    </xf>
    <xf numFmtId="43" fontId="20" fillId="7" borderId="13" xfId="1" applyFont="1" applyFill="1" applyBorder="1" applyAlignment="1">
      <alignment horizontal="center" vertical="center"/>
    </xf>
    <xf numFmtId="43" fontId="20" fillId="7" borderId="14" xfId="1" applyFont="1" applyFill="1" applyBorder="1" applyAlignment="1">
      <alignment horizontal="center" vertical="center"/>
    </xf>
    <xf numFmtId="43" fontId="20" fillId="2" borderId="3" xfId="1" applyFont="1" applyFill="1" applyBorder="1" applyAlignment="1">
      <alignment horizontal="center" vertical="center"/>
    </xf>
    <xf numFmtId="43" fontId="20" fillId="2" borderId="13" xfId="1" applyFont="1" applyFill="1" applyBorder="1" applyAlignment="1">
      <alignment horizontal="center" vertical="center"/>
    </xf>
    <xf numFmtId="43" fontId="20" fillId="2" borderId="14" xfId="1" applyFont="1" applyFill="1" applyBorder="1" applyAlignment="1">
      <alignment horizontal="center" vertical="center"/>
    </xf>
    <xf numFmtId="43" fontId="20" fillId="7" borderId="1" xfId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43" fontId="20" fillId="6" borderId="1" xfId="1" applyFont="1" applyFill="1" applyBorder="1" applyAlignment="1">
      <alignment horizontal="center" vertical="center" wrapText="1"/>
    </xf>
    <xf numFmtId="164" fontId="20" fillId="2" borderId="21" xfId="1" applyNumberFormat="1" applyFont="1" applyFill="1" applyBorder="1" applyAlignment="1">
      <alignment horizontal="center" vertical="center" wrapText="1"/>
    </xf>
    <xf numFmtId="164" fontId="20" fillId="2" borderId="0" xfId="1" applyNumberFormat="1" applyFont="1" applyFill="1" applyBorder="1" applyAlignment="1">
      <alignment horizontal="center" vertical="center" wrapText="1"/>
    </xf>
    <xf numFmtId="164" fontId="20" fillId="2" borderId="33" xfId="1" applyNumberFormat="1" applyFont="1" applyFill="1" applyBorder="1" applyAlignment="1">
      <alignment horizontal="center" vertical="center" wrapText="1"/>
    </xf>
    <xf numFmtId="164" fontId="20" fillId="0" borderId="27" xfId="1" applyNumberFormat="1" applyFont="1" applyFill="1" applyBorder="1" applyAlignment="1">
      <alignment horizontal="center" vertical="center" wrapText="1"/>
    </xf>
    <xf numFmtId="164" fontId="20" fillId="0" borderId="34" xfId="1" applyNumberFormat="1" applyFont="1" applyFill="1" applyBorder="1" applyAlignment="1">
      <alignment horizontal="center" vertical="center" wrapText="1"/>
    </xf>
    <xf numFmtId="164" fontId="20" fillId="0" borderId="32" xfId="1" applyNumberFormat="1" applyFont="1" applyFill="1" applyBorder="1" applyAlignment="1">
      <alignment horizontal="center" vertical="center" wrapText="1"/>
    </xf>
    <xf numFmtId="43" fontId="20" fillId="6" borderId="16" xfId="1" applyFont="1" applyFill="1" applyBorder="1" applyAlignment="1">
      <alignment horizontal="center" vertical="center" wrapText="1"/>
    </xf>
    <xf numFmtId="43" fontId="20" fillId="6" borderId="10" xfId="1" applyFont="1" applyFill="1" applyBorder="1" applyAlignment="1">
      <alignment horizontal="center" vertical="center" wrapText="1"/>
    </xf>
    <xf numFmtId="43" fontId="20" fillId="2" borderId="16" xfId="1" applyFont="1" applyFill="1" applyBorder="1" applyAlignment="1">
      <alignment horizontal="center" vertical="center" wrapText="1"/>
    </xf>
    <xf numFmtId="43" fontId="20" fillId="2" borderId="10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/>
    </xf>
    <xf numFmtId="164" fontId="20" fillId="0" borderId="16" xfId="1" applyNumberFormat="1" applyFont="1" applyBorder="1" applyAlignment="1">
      <alignment horizontal="center" vertical="center" wrapText="1"/>
    </xf>
    <xf numFmtId="164" fontId="20" fillId="0" borderId="10" xfId="1" applyNumberFormat="1" applyFont="1" applyBorder="1" applyAlignment="1">
      <alignment horizontal="center" vertical="center" wrapText="1"/>
    </xf>
    <xf numFmtId="164" fontId="21" fillId="0" borderId="16" xfId="1" applyNumberFormat="1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4" fontId="23" fillId="0" borderId="16" xfId="1" applyNumberFormat="1" applyFont="1" applyFill="1" applyBorder="1" applyAlignment="1">
      <alignment horizontal="center" vertical="center"/>
    </xf>
    <xf numFmtId="164" fontId="23" fillId="0" borderId="20" xfId="1" applyNumberFormat="1" applyFont="1" applyFill="1" applyBorder="1" applyAlignment="1">
      <alignment horizontal="center" vertical="center"/>
    </xf>
    <xf numFmtId="164" fontId="23" fillId="0" borderId="15" xfId="1" applyNumberFormat="1" applyFont="1" applyFill="1" applyBorder="1" applyAlignment="1">
      <alignment horizontal="center" vertical="center"/>
    </xf>
    <xf numFmtId="164" fontId="23" fillId="6" borderId="16" xfId="1" applyNumberFormat="1" applyFont="1" applyFill="1" applyBorder="1" applyAlignment="1">
      <alignment horizontal="center" vertical="center"/>
    </xf>
    <xf numFmtId="164" fontId="23" fillId="6" borderId="15" xfId="1" applyNumberFormat="1" applyFont="1" applyFill="1" applyBorder="1" applyAlignment="1">
      <alignment horizontal="center" vertical="center"/>
    </xf>
    <xf numFmtId="43" fontId="19" fillId="7" borderId="3" xfId="1" applyFont="1" applyFill="1" applyBorder="1" applyAlignment="1">
      <alignment horizontal="center" wrapText="1"/>
    </xf>
    <xf numFmtId="43" fontId="19" fillId="7" borderId="14" xfId="1" applyFont="1" applyFill="1" applyBorder="1" applyAlignment="1">
      <alignment horizontal="center" wrapText="1"/>
    </xf>
    <xf numFmtId="43" fontId="19" fillId="6" borderId="3" xfId="1" applyFont="1" applyFill="1" applyBorder="1" applyAlignment="1">
      <alignment horizontal="center" wrapText="1"/>
    </xf>
    <xf numFmtId="43" fontId="19" fillId="6" borderId="14" xfId="1" applyFont="1" applyFill="1" applyBorder="1" applyAlignment="1">
      <alignment horizontal="center" wrapText="1"/>
    </xf>
    <xf numFmtId="164" fontId="23" fillId="0" borderId="4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0" fontId="27" fillId="7" borderId="0" xfId="0" applyFont="1" applyFill="1" applyBorder="1" applyAlignment="1">
      <alignment horizontal="left" wrapText="1"/>
    </xf>
    <xf numFmtId="0" fontId="31" fillId="0" borderId="24" xfId="0" applyFont="1" applyBorder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6" borderId="3" xfId="0" applyFont="1" applyFill="1" applyBorder="1" applyAlignment="1">
      <alignment horizontal="center" wrapText="1"/>
    </xf>
    <xf numFmtId="0" fontId="26" fillId="6" borderId="13" xfId="0" applyFont="1" applyFill="1" applyBorder="1" applyAlignment="1">
      <alignment horizontal="center" wrapText="1"/>
    </xf>
    <xf numFmtId="0" fontId="26" fillId="6" borderId="14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164" fontId="21" fillId="2" borderId="16" xfId="1" applyNumberFormat="1" applyFont="1" applyFill="1" applyBorder="1" applyAlignment="1">
      <alignment horizontal="center" wrapText="1"/>
    </xf>
    <xf numFmtId="164" fontId="21" fillId="2" borderId="20" xfId="1" applyNumberFormat="1" applyFont="1" applyFill="1" applyBorder="1" applyAlignment="1">
      <alignment horizontal="center" wrapText="1"/>
    </xf>
    <xf numFmtId="164" fontId="21" fillId="2" borderId="15" xfId="1" applyNumberFormat="1" applyFont="1" applyFill="1" applyBorder="1" applyAlignment="1">
      <alignment horizontal="center" wrapText="1"/>
    </xf>
    <xf numFmtId="0" fontId="28" fillId="6" borderId="0" xfId="0" applyFont="1" applyFill="1" applyBorder="1" applyAlignment="1">
      <alignment horizontal="left" wrapText="1"/>
    </xf>
    <xf numFmtId="0" fontId="31" fillId="0" borderId="24" xfId="0" quotePrefix="1" applyFont="1" applyBorder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64" fontId="23" fillId="2" borderId="35" xfId="1" applyNumberFormat="1" applyFont="1" applyFill="1" applyBorder="1" applyAlignment="1">
      <alignment horizontal="center" vertical="center"/>
    </xf>
    <xf numFmtId="164" fontId="23" fillId="2" borderId="36" xfId="1" applyNumberFormat="1" applyFont="1" applyFill="1" applyBorder="1" applyAlignment="1">
      <alignment horizontal="center" vertical="center"/>
    </xf>
    <xf numFmtId="164" fontId="23" fillId="2" borderId="19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20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164" fontId="23" fillId="2" borderId="37" xfId="1" applyNumberFormat="1" applyFont="1" applyFill="1" applyBorder="1" applyAlignment="1">
      <alignment horizontal="center" vertical="center"/>
    </xf>
    <xf numFmtId="164" fontId="18" fillId="0" borderId="16" xfId="1" applyNumberFormat="1" applyFont="1" applyFill="1" applyBorder="1" applyAlignment="1">
      <alignment horizontal="center" vertical="center"/>
    </xf>
    <xf numFmtId="164" fontId="33" fillId="6" borderId="16" xfId="1" applyNumberFormat="1" applyFont="1" applyFill="1" applyBorder="1" applyAlignment="1">
      <alignment horizontal="center" vertical="center" wrapText="1"/>
    </xf>
    <xf numFmtId="164" fontId="33" fillId="6" borderId="10" xfId="1" applyNumberFormat="1" applyFont="1" applyFill="1" applyBorder="1" applyAlignment="1">
      <alignment horizontal="center" vertical="center" wrapText="1"/>
    </xf>
    <xf numFmtId="164" fontId="25" fillId="2" borderId="20" xfId="1" applyNumberFormat="1" applyFont="1" applyFill="1" applyBorder="1" applyAlignment="1">
      <alignment horizontal="center" textRotation="30" wrapText="1"/>
    </xf>
    <xf numFmtId="164" fontId="25" fillId="2" borderId="10" xfId="1" applyNumberFormat="1" applyFont="1" applyFill="1" applyBorder="1" applyAlignment="1">
      <alignment horizontal="center" textRotation="30" wrapText="1"/>
    </xf>
    <xf numFmtId="43" fontId="30" fillId="4" borderId="3" xfId="1" applyFont="1" applyFill="1" applyBorder="1" applyAlignment="1">
      <alignment horizontal="center" vertical="center" wrapText="1"/>
    </xf>
    <xf numFmtId="43" fontId="30" fillId="4" borderId="13" xfId="1" applyFont="1" applyFill="1" applyBorder="1" applyAlignment="1">
      <alignment horizontal="center" vertical="center" wrapText="1"/>
    </xf>
    <xf numFmtId="43" fontId="30" fillId="11" borderId="3" xfId="1" applyFont="1" applyFill="1" applyBorder="1" applyAlignment="1">
      <alignment horizontal="center" vertical="center" wrapText="1"/>
    </xf>
    <xf numFmtId="43" fontId="30" fillId="11" borderId="13" xfId="1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43" fontId="26" fillId="4" borderId="14" xfId="1" applyFont="1" applyFill="1" applyBorder="1" applyAlignment="1">
      <alignment horizontal="center" vertical="center" wrapText="1"/>
    </xf>
    <xf numFmtId="43" fontId="26" fillId="5" borderId="3" xfId="1" applyFont="1" applyFill="1" applyBorder="1" applyAlignment="1">
      <alignment horizontal="center" vertical="center" wrapText="1"/>
    </xf>
    <xf numFmtId="43" fontId="26" fillId="5" borderId="14" xfId="1" applyFont="1" applyFill="1" applyBorder="1" applyAlignment="1">
      <alignment horizontal="center" vertical="center" wrapText="1"/>
    </xf>
    <xf numFmtId="14" fontId="29" fillId="6" borderId="21" xfId="0" applyNumberFormat="1" applyFont="1" applyFill="1" applyBorder="1" applyAlignment="1">
      <alignment horizontal="center" textRotation="57" wrapText="1"/>
    </xf>
    <xf numFmtId="14" fontId="29" fillId="6" borderId="22" xfId="0" applyNumberFormat="1" applyFont="1" applyFill="1" applyBorder="1" applyAlignment="1">
      <alignment horizontal="center" textRotation="57" wrapText="1"/>
    </xf>
    <xf numFmtId="14" fontId="29" fillId="7" borderId="20" xfId="0" applyNumberFormat="1" applyFont="1" applyFill="1" applyBorder="1" applyAlignment="1">
      <alignment horizontal="center" textRotation="57" wrapText="1"/>
    </xf>
    <xf numFmtId="14" fontId="29" fillId="7" borderId="10" xfId="0" applyNumberFormat="1" applyFont="1" applyFill="1" applyBorder="1" applyAlignment="1">
      <alignment horizontal="center" textRotation="57" wrapText="1"/>
    </xf>
    <xf numFmtId="43" fontId="26" fillId="7" borderId="1" xfId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right"/>
    </xf>
    <xf numFmtId="0" fontId="20" fillId="2" borderId="24" xfId="0" applyFont="1" applyFill="1" applyBorder="1" applyAlignment="1">
      <alignment horizontal="right"/>
    </xf>
    <xf numFmtId="0" fontId="20" fillId="2" borderId="25" xfId="0" applyFont="1" applyFill="1" applyBorder="1" applyAlignment="1">
      <alignment horizontal="right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4" fontId="26" fillId="0" borderId="1" xfId="1" applyNumberFormat="1" applyFont="1" applyBorder="1" applyAlignment="1">
      <alignment horizontal="center" vertical="center" wrapText="1"/>
    </xf>
    <xf numFmtId="164" fontId="26" fillId="0" borderId="9" xfId="1" applyNumberFormat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64" fontId="26" fillId="7" borderId="16" xfId="1" applyNumberFormat="1" applyFont="1" applyFill="1" applyBorder="1" applyAlignment="1">
      <alignment horizontal="center" vertical="center" wrapText="1"/>
    </xf>
    <xf numFmtId="164" fontId="26" fillId="7" borderId="10" xfId="1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left"/>
    </xf>
    <xf numFmtId="43" fontId="28" fillId="0" borderId="0" xfId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0" fillId="7" borderId="21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7" borderId="33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20" fillId="6" borderId="2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33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20" fillId="6" borderId="24" xfId="0" applyFont="1" applyFill="1" applyBorder="1" applyAlignment="1">
      <alignment horizontal="center"/>
    </xf>
    <xf numFmtId="0" fontId="20" fillId="6" borderId="25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 vertical="center"/>
    </xf>
    <xf numFmtId="164" fontId="23" fillId="2" borderId="15" xfId="1" applyNumberFormat="1" applyFont="1" applyFill="1" applyBorder="1" applyAlignment="1">
      <alignment horizontal="center" vertical="center"/>
    </xf>
    <xf numFmtId="0" fontId="23" fillId="2" borderId="1" xfId="1" applyNumberFormat="1" applyFont="1" applyFill="1" applyBorder="1" applyAlignment="1">
      <alignment horizontal="right" vertical="center"/>
    </xf>
    <xf numFmtId="43" fontId="18" fillId="14" borderId="15" xfId="1" applyFont="1" applyFill="1" applyBorder="1" applyAlignment="1">
      <alignment horizontal="right" vertical="center"/>
    </xf>
    <xf numFmtId="164" fontId="43" fillId="14" borderId="15" xfId="1" applyNumberFormat="1" applyFont="1" applyFill="1" applyBorder="1" applyAlignment="1">
      <alignment horizontal="center" vertical="center" wrapText="1"/>
    </xf>
    <xf numFmtId="0" fontId="43" fillId="14" borderId="1" xfId="0" applyFont="1" applyFill="1" applyBorder="1"/>
    <xf numFmtId="0" fontId="21" fillId="14" borderId="1" xfId="0" applyFont="1" applyFill="1" applyBorder="1"/>
  </cellXfs>
  <cellStyles count="44257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268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workbookViewId="0">
      <pane ySplit="2" topLeftCell="A3" activePane="bottomLeft" state="frozen"/>
      <selection pane="bottomLeft" activeCell="Q49" sqref="Q49"/>
    </sheetView>
  </sheetViews>
  <sheetFormatPr defaultRowHeight="11.25"/>
  <cols>
    <col min="1" max="1" width="8.140625" style="8" bestFit="1" customWidth="1"/>
    <col min="2" max="2" width="5.5703125" style="8" bestFit="1" customWidth="1"/>
    <col min="3" max="3" width="45.42578125" style="3" customWidth="1"/>
    <col min="4" max="4" width="10.28515625" style="2" bestFit="1" customWidth="1"/>
    <col min="5" max="5" width="9.42578125" style="2" bestFit="1" customWidth="1"/>
    <col min="6" max="6" width="6" style="2" bestFit="1" customWidth="1"/>
    <col min="7" max="7" width="8.28515625" style="2" bestFit="1" customWidth="1"/>
    <col min="8" max="8" width="8.42578125" style="2" bestFit="1" customWidth="1"/>
    <col min="9" max="9" width="8.85546875" style="2" bestFit="1" customWidth="1"/>
    <col min="10" max="10" width="8.5703125" style="2" bestFit="1" customWidth="1"/>
    <col min="11" max="11" width="9.5703125" style="2" customWidth="1"/>
    <col min="12" max="12" width="10.28515625" style="2" bestFit="1" customWidth="1"/>
    <col min="13" max="13" width="12.7109375" style="2" bestFit="1" customWidth="1"/>
    <col min="14" max="14" width="9.42578125" style="2" bestFit="1" customWidth="1"/>
    <col min="15" max="15" width="10.28515625" style="2" bestFit="1" customWidth="1"/>
    <col min="16" max="16" width="6" style="3" customWidth="1"/>
    <col min="17" max="17" width="3.85546875" style="3" customWidth="1"/>
    <col min="18" max="18" width="7.28515625" style="3" customWidth="1"/>
    <col min="19" max="19" width="5.85546875" style="3" customWidth="1"/>
    <col min="20" max="20" width="5.7109375" style="3" customWidth="1"/>
    <col min="21" max="21" width="5.85546875" style="3" customWidth="1"/>
    <col min="22" max="22" width="8" style="3" customWidth="1"/>
    <col min="23" max="23" width="6.5703125" style="3" bestFit="1" customWidth="1"/>
    <col min="24" max="24" width="8.140625" style="3" customWidth="1"/>
    <col min="25" max="232" width="9.140625" style="3"/>
    <col min="233" max="233" width="9" style="3" bestFit="1" customWidth="1"/>
    <col min="234" max="234" width="9.85546875" style="3" bestFit="1" customWidth="1"/>
    <col min="235" max="235" width="9.140625" style="3" bestFit="1" customWidth="1"/>
    <col min="236" max="236" width="16" style="3" bestFit="1" customWidth="1"/>
    <col min="237" max="237" width="9" style="3" bestFit="1" customWidth="1"/>
    <col min="238" max="238" width="7.85546875" style="3" bestFit="1" customWidth="1"/>
    <col min="239" max="239" width="11.7109375" style="3" bestFit="1" customWidth="1"/>
    <col min="240" max="240" width="14.28515625" style="3" customWidth="1"/>
    <col min="241" max="241" width="11.7109375" style="3" bestFit="1" customWidth="1"/>
    <col min="242" max="242" width="14.140625" style="3" bestFit="1" customWidth="1"/>
    <col min="243" max="243" width="16.7109375" style="3" customWidth="1"/>
    <col min="244" max="244" width="16.5703125" style="3" customWidth="1"/>
    <col min="245" max="246" width="7.85546875" style="3" bestFit="1" customWidth="1"/>
    <col min="247" max="247" width="8" style="3" bestFit="1" customWidth="1"/>
    <col min="248" max="249" width="7.85546875" style="3" bestFit="1" customWidth="1"/>
    <col min="250" max="250" width="9.7109375" style="3" customWidth="1"/>
    <col min="251" max="251" width="12.85546875" style="3" customWidth="1"/>
    <col min="252" max="488" width="9.140625" style="3"/>
    <col min="489" max="489" width="9" style="3" bestFit="1" customWidth="1"/>
    <col min="490" max="490" width="9.85546875" style="3" bestFit="1" customWidth="1"/>
    <col min="491" max="491" width="9.140625" style="3" bestFit="1" customWidth="1"/>
    <col min="492" max="492" width="16" style="3" bestFit="1" customWidth="1"/>
    <col min="493" max="493" width="9" style="3" bestFit="1" customWidth="1"/>
    <col min="494" max="494" width="7.85546875" style="3" bestFit="1" customWidth="1"/>
    <col min="495" max="495" width="11.7109375" style="3" bestFit="1" customWidth="1"/>
    <col min="496" max="496" width="14.28515625" style="3" customWidth="1"/>
    <col min="497" max="497" width="11.7109375" style="3" bestFit="1" customWidth="1"/>
    <col min="498" max="498" width="14.140625" style="3" bestFit="1" customWidth="1"/>
    <col min="499" max="499" width="16.7109375" style="3" customWidth="1"/>
    <col min="500" max="500" width="16.5703125" style="3" customWidth="1"/>
    <col min="501" max="502" width="7.85546875" style="3" bestFit="1" customWidth="1"/>
    <col min="503" max="503" width="8" style="3" bestFit="1" customWidth="1"/>
    <col min="504" max="505" width="7.85546875" style="3" bestFit="1" customWidth="1"/>
    <col min="506" max="506" width="9.7109375" style="3" customWidth="1"/>
    <col min="507" max="507" width="12.85546875" style="3" customWidth="1"/>
    <col min="508" max="744" width="9.140625" style="3"/>
    <col min="745" max="745" width="9" style="3" bestFit="1" customWidth="1"/>
    <col min="746" max="746" width="9.85546875" style="3" bestFit="1" customWidth="1"/>
    <col min="747" max="747" width="9.140625" style="3" bestFit="1" customWidth="1"/>
    <col min="748" max="748" width="16" style="3" bestFit="1" customWidth="1"/>
    <col min="749" max="749" width="9" style="3" bestFit="1" customWidth="1"/>
    <col min="750" max="750" width="7.85546875" style="3" bestFit="1" customWidth="1"/>
    <col min="751" max="751" width="11.7109375" style="3" bestFit="1" customWidth="1"/>
    <col min="752" max="752" width="14.28515625" style="3" customWidth="1"/>
    <col min="753" max="753" width="11.7109375" style="3" bestFit="1" customWidth="1"/>
    <col min="754" max="754" width="14.140625" style="3" bestFit="1" customWidth="1"/>
    <col min="755" max="755" width="16.7109375" style="3" customWidth="1"/>
    <col min="756" max="756" width="16.5703125" style="3" customWidth="1"/>
    <col min="757" max="758" width="7.85546875" style="3" bestFit="1" customWidth="1"/>
    <col min="759" max="759" width="8" style="3" bestFit="1" customWidth="1"/>
    <col min="760" max="761" width="7.85546875" style="3" bestFit="1" customWidth="1"/>
    <col min="762" max="762" width="9.7109375" style="3" customWidth="1"/>
    <col min="763" max="763" width="12.85546875" style="3" customWidth="1"/>
    <col min="764" max="1000" width="9.140625" style="3"/>
    <col min="1001" max="1001" width="9" style="3" bestFit="1" customWidth="1"/>
    <col min="1002" max="1002" width="9.85546875" style="3" bestFit="1" customWidth="1"/>
    <col min="1003" max="1003" width="9.140625" style="3" bestFit="1" customWidth="1"/>
    <col min="1004" max="1004" width="16" style="3" bestFit="1" customWidth="1"/>
    <col min="1005" max="1005" width="9" style="3" bestFit="1" customWidth="1"/>
    <col min="1006" max="1006" width="7.85546875" style="3" bestFit="1" customWidth="1"/>
    <col min="1007" max="1007" width="11.7109375" style="3" bestFit="1" customWidth="1"/>
    <col min="1008" max="1008" width="14.28515625" style="3" customWidth="1"/>
    <col min="1009" max="1009" width="11.7109375" style="3" bestFit="1" customWidth="1"/>
    <col min="1010" max="1010" width="14.140625" style="3" bestFit="1" customWidth="1"/>
    <col min="1011" max="1011" width="16.7109375" style="3" customWidth="1"/>
    <col min="1012" max="1012" width="16.5703125" style="3" customWidth="1"/>
    <col min="1013" max="1014" width="7.85546875" style="3" bestFit="1" customWidth="1"/>
    <col min="1015" max="1015" width="8" style="3" bestFit="1" customWidth="1"/>
    <col min="1016" max="1017" width="7.85546875" style="3" bestFit="1" customWidth="1"/>
    <col min="1018" max="1018" width="9.7109375" style="3" customWidth="1"/>
    <col min="1019" max="1019" width="12.85546875" style="3" customWidth="1"/>
    <col min="1020" max="1256" width="9.140625" style="3"/>
    <col min="1257" max="1257" width="9" style="3" bestFit="1" customWidth="1"/>
    <col min="1258" max="1258" width="9.85546875" style="3" bestFit="1" customWidth="1"/>
    <col min="1259" max="1259" width="9.140625" style="3" bestFit="1" customWidth="1"/>
    <col min="1260" max="1260" width="16" style="3" bestFit="1" customWidth="1"/>
    <col min="1261" max="1261" width="9" style="3" bestFit="1" customWidth="1"/>
    <col min="1262" max="1262" width="7.85546875" style="3" bestFit="1" customWidth="1"/>
    <col min="1263" max="1263" width="11.7109375" style="3" bestFit="1" customWidth="1"/>
    <col min="1264" max="1264" width="14.28515625" style="3" customWidth="1"/>
    <col min="1265" max="1265" width="11.7109375" style="3" bestFit="1" customWidth="1"/>
    <col min="1266" max="1266" width="14.140625" style="3" bestFit="1" customWidth="1"/>
    <col min="1267" max="1267" width="16.7109375" style="3" customWidth="1"/>
    <col min="1268" max="1268" width="16.5703125" style="3" customWidth="1"/>
    <col min="1269" max="1270" width="7.85546875" style="3" bestFit="1" customWidth="1"/>
    <col min="1271" max="1271" width="8" style="3" bestFit="1" customWidth="1"/>
    <col min="1272" max="1273" width="7.85546875" style="3" bestFit="1" customWidth="1"/>
    <col min="1274" max="1274" width="9.7109375" style="3" customWidth="1"/>
    <col min="1275" max="1275" width="12.85546875" style="3" customWidth="1"/>
    <col min="1276" max="1512" width="9.140625" style="3"/>
    <col min="1513" max="1513" width="9" style="3" bestFit="1" customWidth="1"/>
    <col min="1514" max="1514" width="9.85546875" style="3" bestFit="1" customWidth="1"/>
    <col min="1515" max="1515" width="9.140625" style="3" bestFit="1" customWidth="1"/>
    <col min="1516" max="1516" width="16" style="3" bestFit="1" customWidth="1"/>
    <col min="1517" max="1517" width="9" style="3" bestFit="1" customWidth="1"/>
    <col min="1518" max="1518" width="7.85546875" style="3" bestFit="1" customWidth="1"/>
    <col min="1519" max="1519" width="11.7109375" style="3" bestFit="1" customWidth="1"/>
    <col min="1520" max="1520" width="14.28515625" style="3" customWidth="1"/>
    <col min="1521" max="1521" width="11.7109375" style="3" bestFit="1" customWidth="1"/>
    <col min="1522" max="1522" width="14.140625" style="3" bestFit="1" customWidth="1"/>
    <col min="1523" max="1523" width="16.7109375" style="3" customWidth="1"/>
    <col min="1524" max="1524" width="16.5703125" style="3" customWidth="1"/>
    <col min="1525" max="1526" width="7.85546875" style="3" bestFit="1" customWidth="1"/>
    <col min="1527" max="1527" width="8" style="3" bestFit="1" customWidth="1"/>
    <col min="1528" max="1529" width="7.85546875" style="3" bestFit="1" customWidth="1"/>
    <col min="1530" max="1530" width="9.7109375" style="3" customWidth="1"/>
    <col min="1531" max="1531" width="12.85546875" style="3" customWidth="1"/>
    <col min="1532" max="1768" width="9.140625" style="3"/>
    <col min="1769" max="1769" width="9" style="3" bestFit="1" customWidth="1"/>
    <col min="1770" max="1770" width="9.85546875" style="3" bestFit="1" customWidth="1"/>
    <col min="1771" max="1771" width="9.140625" style="3" bestFit="1" customWidth="1"/>
    <col min="1772" max="1772" width="16" style="3" bestFit="1" customWidth="1"/>
    <col min="1773" max="1773" width="9" style="3" bestFit="1" customWidth="1"/>
    <col min="1774" max="1774" width="7.85546875" style="3" bestFit="1" customWidth="1"/>
    <col min="1775" max="1775" width="11.7109375" style="3" bestFit="1" customWidth="1"/>
    <col min="1776" max="1776" width="14.28515625" style="3" customWidth="1"/>
    <col min="1777" max="1777" width="11.7109375" style="3" bestFit="1" customWidth="1"/>
    <col min="1778" max="1778" width="14.140625" style="3" bestFit="1" customWidth="1"/>
    <col min="1779" max="1779" width="16.7109375" style="3" customWidth="1"/>
    <col min="1780" max="1780" width="16.5703125" style="3" customWidth="1"/>
    <col min="1781" max="1782" width="7.85546875" style="3" bestFit="1" customWidth="1"/>
    <col min="1783" max="1783" width="8" style="3" bestFit="1" customWidth="1"/>
    <col min="1784" max="1785" width="7.85546875" style="3" bestFit="1" customWidth="1"/>
    <col min="1786" max="1786" width="9.7109375" style="3" customWidth="1"/>
    <col min="1787" max="1787" width="12.85546875" style="3" customWidth="1"/>
    <col min="1788" max="2024" width="9.140625" style="3"/>
    <col min="2025" max="2025" width="9" style="3" bestFit="1" customWidth="1"/>
    <col min="2026" max="2026" width="9.85546875" style="3" bestFit="1" customWidth="1"/>
    <col min="2027" max="2027" width="9.140625" style="3" bestFit="1" customWidth="1"/>
    <col min="2028" max="2028" width="16" style="3" bestFit="1" customWidth="1"/>
    <col min="2029" max="2029" width="9" style="3" bestFit="1" customWidth="1"/>
    <col min="2030" max="2030" width="7.85546875" style="3" bestFit="1" customWidth="1"/>
    <col min="2031" max="2031" width="11.7109375" style="3" bestFit="1" customWidth="1"/>
    <col min="2032" max="2032" width="14.28515625" style="3" customWidth="1"/>
    <col min="2033" max="2033" width="11.7109375" style="3" bestFit="1" customWidth="1"/>
    <col min="2034" max="2034" width="14.140625" style="3" bestFit="1" customWidth="1"/>
    <col min="2035" max="2035" width="16.7109375" style="3" customWidth="1"/>
    <col min="2036" max="2036" width="16.5703125" style="3" customWidth="1"/>
    <col min="2037" max="2038" width="7.85546875" style="3" bestFit="1" customWidth="1"/>
    <col min="2039" max="2039" width="8" style="3" bestFit="1" customWidth="1"/>
    <col min="2040" max="2041" width="7.85546875" style="3" bestFit="1" customWidth="1"/>
    <col min="2042" max="2042" width="9.7109375" style="3" customWidth="1"/>
    <col min="2043" max="2043" width="12.85546875" style="3" customWidth="1"/>
    <col min="2044" max="2280" width="9.140625" style="3"/>
    <col min="2281" max="2281" width="9" style="3" bestFit="1" customWidth="1"/>
    <col min="2282" max="2282" width="9.85546875" style="3" bestFit="1" customWidth="1"/>
    <col min="2283" max="2283" width="9.140625" style="3" bestFit="1" customWidth="1"/>
    <col min="2284" max="2284" width="16" style="3" bestFit="1" customWidth="1"/>
    <col min="2285" max="2285" width="9" style="3" bestFit="1" customWidth="1"/>
    <col min="2286" max="2286" width="7.85546875" style="3" bestFit="1" customWidth="1"/>
    <col min="2287" max="2287" width="11.7109375" style="3" bestFit="1" customWidth="1"/>
    <col min="2288" max="2288" width="14.28515625" style="3" customWidth="1"/>
    <col min="2289" max="2289" width="11.7109375" style="3" bestFit="1" customWidth="1"/>
    <col min="2290" max="2290" width="14.140625" style="3" bestFit="1" customWidth="1"/>
    <col min="2291" max="2291" width="16.7109375" style="3" customWidth="1"/>
    <col min="2292" max="2292" width="16.5703125" style="3" customWidth="1"/>
    <col min="2293" max="2294" width="7.85546875" style="3" bestFit="1" customWidth="1"/>
    <col min="2295" max="2295" width="8" style="3" bestFit="1" customWidth="1"/>
    <col min="2296" max="2297" width="7.85546875" style="3" bestFit="1" customWidth="1"/>
    <col min="2298" max="2298" width="9.7109375" style="3" customWidth="1"/>
    <col min="2299" max="2299" width="12.85546875" style="3" customWidth="1"/>
    <col min="2300" max="2536" width="9.140625" style="3"/>
    <col min="2537" max="2537" width="9" style="3" bestFit="1" customWidth="1"/>
    <col min="2538" max="2538" width="9.85546875" style="3" bestFit="1" customWidth="1"/>
    <col min="2539" max="2539" width="9.140625" style="3" bestFit="1" customWidth="1"/>
    <col min="2540" max="2540" width="16" style="3" bestFit="1" customWidth="1"/>
    <col min="2541" max="2541" width="9" style="3" bestFit="1" customWidth="1"/>
    <col min="2542" max="2542" width="7.85546875" style="3" bestFit="1" customWidth="1"/>
    <col min="2543" max="2543" width="11.7109375" style="3" bestFit="1" customWidth="1"/>
    <col min="2544" max="2544" width="14.28515625" style="3" customWidth="1"/>
    <col min="2545" max="2545" width="11.7109375" style="3" bestFit="1" customWidth="1"/>
    <col min="2546" max="2546" width="14.140625" style="3" bestFit="1" customWidth="1"/>
    <col min="2547" max="2547" width="16.7109375" style="3" customWidth="1"/>
    <col min="2548" max="2548" width="16.5703125" style="3" customWidth="1"/>
    <col min="2549" max="2550" width="7.85546875" style="3" bestFit="1" customWidth="1"/>
    <col min="2551" max="2551" width="8" style="3" bestFit="1" customWidth="1"/>
    <col min="2552" max="2553" width="7.85546875" style="3" bestFit="1" customWidth="1"/>
    <col min="2554" max="2554" width="9.7109375" style="3" customWidth="1"/>
    <col min="2555" max="2555" width="12.85546875" style="3" customWidth="1"/>
    <col min="2556" max="2792" width="9.140625" style="3"/>
    <col min="2793" max="2793" width="9" style="3" bestFit="1" customWidth="1"/>
    <col min="2794" max="2794" width="9.85546875" style="3" bestFit="1" customWidth="1"/>
    <col min="2795" max="2795" width="9.140625" style="3" bestFit="1" customWidth="1"/>
    <col min="2796" max="2796" width="16" style="3" bestFit="1" customWidth="1"/>
    <col min="2797" max="2797" width="9" style="3" bestFit="1" customWidth="1"/>
    <col min="2798" max="2798" width="7.85546875" style="3" bestFit="1" customWidth="1"/>
    <col min="2799" max="2799" width="11.7109375" style="3" bestFit="1" customWidth="1"/>
    <col min="2800" max="2800" width="14.28515625" style="3" customWidth="1"/>
    <col min="2801" max="2801" width="11.7109375" style="3" bestFit="1" customWidth="1"/>
    <col min="2802" max="2802" width="14.140625" style="3" bestFit="1" customWidth="1"/>
    <col min="2803" max="2803" width="16.7109375" style="3" customWidth="1"/>
    <col min="2804" max="2804" width="16.5703125" style="3" customWidth="1"/>
    <col min="2805" max="2806" width="7.85546875" style="3" bestFit="1" customWidth="1"/>
    <col min="2807" max="2807" width="8" style="3" bestFit="1" customWidth="1"/>
    <col min="2808" max="2809" width="7.85546875" style="3" bestFit="1" customWidth="1"/>
    <col min="2810" max="2810" width="9.7109375" style="3" customWidth="1"/>
    <col min="2811" max="2811" width="12.85546875" style="3" customWidth="1"/>
    <col min="2812" max="3048" width="9.140625" style="3"/>
    <col min="3049" max="3049" width="9" style="3" bestFit="1" customWidth="1"/>
    <col min="3050" max="3050" width="9.85546875" style="3" bestFit="1" customWidth="1"/>
    <col min="3051" max="3051" width="9.140625" style="3" bestFit="1" customWidth="1"/>
    <col min="3052" max="3052" width="16" style="3" bestFit="1" customWidth="1"/>
    <col min="3053" max="3053" width="9" style="3" bestFit="1" customWidth="1"/>
    <col min="3054" max="3054" width="7.85546875" style="3" bestFit="1" customWidth="1"/>
    <col min="3055" max="3055" width="11.7109375" style="3" bestFit="1" customWidth="1"/>
    <col min="3056" max="3056" width="14.28515625" style="3" customWidth="1"/>
    <col min="3057" max="3057" width="11.7109375" style="3" bestFit="1" customWidth="1"/>
    <col min="3058" max="3058" width="14.140625" style="3" bestFit="1" customWidth="1"/>
    <col min="3059" max="3059" width="16.7109375" style="3" customWidth="1"/>
    <col min="3060" max="3060" width="16.5703125" style="3" customWidth="1"/>
    <col min="3061" max="3062" width="7.85546875" style="3" bestFit="1" customWidth="1"/>
    <col min="3063" max="3063" width="8" style="3" bestFit="1" customWidth="1"/>
    <col min="3064" max="3065" width="7.85546875" style="3" bestFit="1" customWidth="1"/>
    <col min="3066" max="3066" width="9.7109375" style="3" customWidth="1"/>
    <col min="3067" max="3067" width="12.85546875" style="3" customWidth="1"/>
    <col min="3068" max="3304" width="9.140625" style="3"/>
    <col min="3305" max="3305" width="9" style="3" bestFit="1" customWidth="1"/>
    <col min="3306" max="3306" width="9.85546875" style="3" bestFit="1" customWidth="1"/>
    <col min="3307" max="3307" width="9.140625" style="3" bestFit="1" customWidth="1"/>
    <col min="3308" max="3308" width="16" style="3" bestFit="1" customWidth="1"/>
    <col min="3309" max="3309" width="9" style="3" bestFit="1" customWidth="1"/>
    <col min="3310" max="3310" width="7.85546875" style="3" bestFit="1" customWidth="1"/>
    <col min="3311" max="3311" width="11.7109375" style="3" bestFit="1" customWidth="1"/>
    <col min="3312" max="3312" width="14.28515625" style="3" customWidth="1"/>
    <col min="3313" max="3313" width="11.7109375" style="3" bestFit="1" customWidth="1"/>
    <col min="3314" max="3314" width="14.140625" style="3" bestFit="1" customWidth="1"/>
    <col min="3315" max="3315" width="16.7109375" style="3" customWidth="1"/>
    <col min="3316" max="3316" width="16.5703125" style="3" customWidth="1"/>
    <col min="3317" max="3318" width="7.85546875" style="3" bestFit="1" customWidth="1"/>
    <col min="3319" max="3319" width="8" style="3" bestFit="1" customWidth="1"/>
    <col min="3320" max="3321" width="7.85546875" style="3" bestFit="1" customWidth="1"/>
    <col min="3322" max="3322" width="9.7109375" style="3" customWidth="1"/>
    <col min="3323" max="3323" width="12.85546875" style="3" customWidth="1"/>
    <col min="3324" max="3560" width="9.140625" style="3"/>
    <col min="3561" max="3561" width="9" style="3" bestFit="1" customWidth="1"/>
    <col min="3562" max="3562" width="9.85546875" style="3" bestFit="1" customWidth="1"/>
    <col min="3563" max="3563" width="9.140625" style="3" bestFit="1" customWidth="1"/>
    <col min="3564" max="3564" width="16" style="3" bestFit="1" customWidth="1"/>
    <col min="3565" max="3565" width="9" style="3" bestFit="1" customWidth="1"/>
    <col min="3566" max="3566" width="7.85546875" style="3" bestFit="1" customWidth="1"/>
    <col min="3567" max="3567" width="11.7109375" style="3" bestFit="1" customWidth="1"/>
    <col min="3568" max="3568" width="14.28515625" style="3" customWidth="1"/>
    <col min="3569" max="3569" width="11.7109375" style="3" bestFit="1" customWidth="1"/>
    <col min="3570" max="3570" width="14.140625" style="3" bestFit="1" customWidth="1"/>
    <col min="3571" max="3571" width="16.7109375" style="3" customWidth="1"/>
    <col min="3572" max="3572" width="16.5703125" style="3" customWidth="1"/>
    <col min="3573" max="3574" width="7.85546875" style="3" bestFit="1" customWidth="1"/>
    <col min="3575" max="3575" width="8" style="3" bestFit="1" customWidth="1"/>
    <col min="3576" max="3577" width="7.85546875" style="3" bestFit="1" customWidth="1"/>
    <col min="3578" max="3578" width="9.7109375" style="3" customWidth="1"/>
    <col min="3579" max="3579" width="12.85546875" style="3" customWidth="1"/>
    <col min="3580" max="3816" width="9.140625" style="3"/>
    <col min="3817" max="3817" width="9" style="3" bestFit="1" customWidth="1"/>
    <col min="3818" max="3818" width="9.85546875" style="3" bestFit="1" customWidth="1"/>
    <col min="3819" max="3819" width="9.140625" style="3" bestFit="1" customWidth="1"/>
    <col min="3820" max="3820" width="16" style="3" bestFit="1" customWidth="1"/>
    <col min="3821" max="3821" width="9" style="3" bestFit="1" customWidth="1"/>
    <col min="3822" max="3822" width="7.85546875" style="3" bestFit="1" customWidth="1"/>
    <col min="3823" max="3823" width="11.7109375" style="3" bestFit="1" customWidth="1"/>
    <col min="3824" max="3824" width="14.28515625" style="3" customWidth="1"/>
    <col min="3825" max="3825" width="11.7109375" style="3" bestFit="1" customWidth="1"/>
    <col min="3826" max="3826" width="14.140625" style="3" bestFit="1" customWidth="1"/>
    <col min="3827" max="3827" width="16.7109375" style="3" customWidth="1"/>
    <col min="3828" max="3828" width="16.5703125" style="3" customWidth="1"/>
    <col min="3829" max="3830" width="7.85546875" style="3" bestFit="1" customWidth="1"/>
    <col min="3831" max="3831" width="8" style="3" bestFit="1" customWidth="1"/>
    <col min="3832" max="3833" width="7.85546875" style="3" bestFit="1" customWidth="1"/>
    <col min="3834" max="3834" width="9.7109375" style="3" customWidth="1"/>
    <col min="3835" max="3835" width="12.85546875" style="3" customWidth="1"/>
    <col min="3836" max="4072" width="9.140625" style="3"/>
    <col min="4073" max="4073" width="9" style="3" bestFit="1" customWidth="1"/>
    <col min="4074" max="4074" width="9.85546875" style="3" bestFit="1" customWidth="1"/>
    <col min="4075" max="4075" width="9.140625" style="3" bestFit="1" customWidth="1"/>
    <col min="4076" max="4076" width="16" style="3" bestFit="1" customWidth="1"/>
    <col min="4077" max="4077" width="9" style="3" bestFit="1" customWidth="1"/>
    <col min="4078" max="4078" width="7.85546875" style="3" bestFit="1" customWidth="1"/>
    <col min="4079" max="4079" width="11.7109375" style="3" bestFit="1" customWidth="1"/>
    <col min="4080" max="4080" width="14.28515625" style="3" customWidth="1"/>
    <col min="4081" max="4081" width="11.7109375" style="3" bestFit="1" customWidth="1"/>
    <col min="4082" max="4082" width="14.140625" style="3" bestFit="1" customWidth="1"/>
    <col min="4083" max="4083" width="16.7109375" style="3" customWidth="1"/>
    <col min="4084" max="4084" width="16.5703125" style="3" customWidth="1"/>
    <col min="4085" max="4086" width="7.85546875" style="3" bestFit="1" customWidth="1"/>
    <col min="4087" max="4087" width="8" style="3" bestFit="1" customWidth="1"/>
    <col min="4088" max="4089" width="7.85546875" style="3" bestFit="1" customWidth="1"/>
    <col min="4090" max="4090" width="9.7109375" style="3" customWidth="1"/>
    <col min="4091" max="4091" width="12.85546875" style="3" customWidth="1"/>
    <col min="4092" max="4328" width="9.140625" style="3"/>
    <col min="4329" max="4329" width="9" style="3" bestFit="1" customWidth="1"/>
    <col min="4330" max="4330" width="9.85546875" style="3" bestFit="1" customWidth="1"/>
    <col min="4331" max="4331" width="9.140625" style="3" bestFit="1" customWidth="1"/>
    <col min="4332" max="4332" width="16" style="3" bestFit="1" customWidth="1"/>
    <col min="4333" max="4333" width="9" style="3" bestFit="1" customWidth="1"/>
    <col min="4334" max="4334" width="7.85546875" style="3" bestFit="1" customWidth="1"/>
    <col min="4335" max="4335" width="11.7109375" style="3" bestFit="1" customWidth="1"/>
    <col min="4336" max="4336" width="14.28515625" style="3" customWidth="1"/>
    <col min="4337" max="4337" width="11.7109375" style="3" bestFit="1" customWidth="1"/>
    <col min="4338" max="4338" width="14.140625" style="3" bestFit="1" customWidth="1"/>
    <col min="4339" max="4339" width="16.7109375" style="3" customWidth="1"/>
    <col min="4340" max="4340" width="16.5703125" style="3" customWidth="1"/>
    <col min="4341" max="4342" width="7.85546875" style="3" bestFit="1" customWidth="1"/>
    <col min="4343" max="4343" width="8" style="3" bestFit="1" customWidth="1"/>
    <col min="4344" max="4345" width="7.85546875" style="3" bestFit="1" customWidth="1"/>
    <col min="4346" max="4346" width="9.7109375" style="3" customWidth="1"/>
    <col min="4347" max="4347" width="12.85546875" style="3" customWidth="1"/>
    <col min="4348" max="4584" width="9.140625" style="3"/>
    <col min="4585" max="4585" width="9" style="3" bestFit="1" customWidth="1"/>
    <col min="4586" max="4586" width="9.85546875" style="3" bestFit="1" customWidth="1"/>
    <col min="4587" max="4587" width="9.140625" style="3" bestFit="1" customWidth="1"/>
    <col min="4588" max="4588" width="16" style="3" bestFit="1" customWidth="1"/>
    <col min="4589" max="4589" width="9" style="3" bestFit="1" customWidth="1"/>
    <col min="4590" max="4590" width="7.85546875" style="3" bestFit="1" customWidth="1"/>
    <col min="4591" max="4591" width="11.7109375" style="3" bestFit="1" customWidth="1"/>
    <col min="4592" max="4592" width="14.28515625" style="3" customWidth="1"/>
    <col min="4593" max="4593" width="11.7109375" style="3" bestFit="1" customWidth="1"/>
    <col min="4594" max="4594" width="14.140625" style="3" bestFit="1" customWidth="1"/>
    <col min="4595" max="4595" width="16.7109375" style="3" customWidth="1"/>
    <col min="4596" max="4596" width="16.5703125" style="3" customWidth="1"/>
    <col min="4597" max="4598" width="7.85546875" style="3" bestFit="1" customWidth="1"/>
    <col min="4599" max="4599" width="8" style="3" bestFit="1" customWidth="1"/>
    <col min="4600" max="4601" width="7.85546875" style="3" bestFit="1" customWidth="1"/>
    <col min="4602" max="4602" width="9.7109375" style="3" customWidth="1"/>
    <col min="4603" max="4603" width="12.85546875" style="3" customWidth="1"/>
    <col min="4604" max="4840" width="9.140625" style="3"/>
    <col min="4841" max="4841" width="9" style="3" bestFit="1" customWidth="1"/>
    <col min="4842" max="4842" width="9.85546875" style="3" bestFit="1" customWidth="1"/>
    <col min="4843" max="4843" width="9.140625" style="3" bestFit="1" customWidth="1"/>
    <col min="4844" max="4844" width="16" style="3" bestFit="1" customWidth="1"/>
    <col min="4845" max="4845" width="9" style="3" bestFit="1" customWidth="1"/>
    <col min="4846" max="4846" width="7.85546875" style="3" bestFit="1" customWidth="1"/>
    <col min="4847" max="4847" width="11.7109375" style="3" bestFit="1" customWidth="1"/>
    <col min="4848" max="4848" width="14.28515625" style="3" customWidth="1"/>
    <col min="4849" max="4849" width="11.7109375" style="3" bestFit="1" customWidth="1"/>
    <col min="4850" max="4850" width="14.140625" style="3" bestFit="1" customWidth="1"/>
    <col min="4851" max="4851" width="16.7109375" style="3" customWidth="1"/>
    <col min="4852" max="4852" width="16.5703125" style="3" customWidth="1"/>
    <col min="4853" max="4854" width="7.85546875" style="3" bestFit="1" customWidth="1"/>
    <col min="4855" max="4855" width="8" style="3" bestFit="1" customWidth="1"/>
    <col min="4856" max="4857" width="7.85546875" style="3" bestFit="1" customWidth="1"/>
    <col min="4858" max="4858" width="9.7109375" style="3" customWidth="1"/>
    <col min="4859" max="4859" width="12.85546875" style="3" customWidth="1"/>
    <col min="4860" max="5096" width="9.140625" style="3"/>
    <col min="5097" max="5097" width="9" style="3" bestFit="1" customWidth="1"/>
    <col min="5098" max="5098" width="9.85546875" style="3" bestFit="1" customWidth="1"/>
    <col min="5099" max="5099" width="9.140625" style="3" bestFit="1" customWidth="1"/>
    <col min="5100" max="5100" width="16" style="3" bestFit="1" customWidth="1"/>
    <col min="5101" max="5101" width="9" style="3" bestFit="1" customWidth="1"/>
    <col min="5102" max="5102" width="7.85546875" style="3" bestFit="1" customWidth="1"/>
    <col min="5103" max="5103" width="11.7109375" style="3" bestFit="1" customWidth="1"/>
    <col min="5104" max="5104" width="14.28515625" style="3" customWidth="1"/>
    <col min="5105" max="5105" width="11.7109375" style="3" bestFit="1" customWidth="1"/>
    <col min="5106" max="5106" width="14.140625" style="3" bestFit="1" customWidth="1"/>
    <col min="5107" max="5107" width="16.7109375" style="3" customWidth="1"/>
    <col min="5108" max="5108" width="16.5703125" style="3" customWidth="1"/>
    <col min="5109" max="5110" width="7.85546875" style="3" bestFit="1" customWidth="1"/>
    <col min="5111" max="5111" width="8" style="3" bestFit="1" customWidth="1"/>
    <col min="5112" max="5113" width="7.85546875" style="3" bestFit="1" customWidth="1"/>
    <col min="5114" max="5114" width="9.7109375" style="3" customWidth="1"/>
    <col min="5115" max="5115" width="12.85546875" style="3" customWidth="1"/>
    <col min="5116" max="5352" width="9.140625" style="3"/>
    <col min="5353" max="5353" width="9" style="3" bestFit="1" customWidth="1"/>
    <col min="5354" max="5354" width="9.85546875" style="3" bestFit="1" customWidth="1"/>
    <col min="5355" max="5355" width="9.140625" style="3" bestFit="1" customWidth="1"/>
    <col min="5356" max="5356" width="16" style="3" bestFit="1" customWidth="1"/>
    <col min="5357" max="5357" width="9" style="3" bestFit="1" customWidth="1"/>
    <col min="5358" max="5358" width="7.85546875" style="3" bestFit="1" customWidth="1"/>
    <col min="5359" max="5359" width="11.7109375" style="3" bestFit="1" customWidth="1"/>
    <col min="5360" max="5360" width="14.28515625" style="3" customWidth="1"/>
    <col min="5361" max="5361" width="11.7109375" style="3" bestFit="1" customWidth="1"/>
    <col min="5362" max="5362" width="14.140625" style="3" bestFit="1" customWidth="1"/>
    <col min="5363" max="5363" width="16.7109375" style="3" customWidth="1"/>
    <col min="5364" max="5364" width="16.5703125" style="3" customWidth="1"/>
    <col min="5365" max="5366" width="7.85546875" style="3" bestFit="1" customWidth="1"/>
    <col min="5367" max="5367" width="8" style="3" bestFit="1" customWidth="1"/>
    <col min="5368" max="5369" width="7.85546875" style="3" bestFit="1" customWidth="1"/>
    <col min="5370" max="5370" width="9.7109375" style="3" customWidth="1"/>
    <col min="5371" max="5371" width="12.85546875" style="3" customWidth="1"/>
    <col min="5372" max="5608" width="9.140625" style="3"/>
    <col min="5609" max="5609" width="9" style="3" bestFit="1" customWidth="1"/>
    <col min="5610" max="5610" width="9.85546875" style="3" bestFit="1" customWidth="1"/>
    <col min="5611" max="5611" width="9.140625" style="3" bestFit="1" customWidth="1"/>
    <col min="5612" max="5612" width="16" style="3" bestFit="1" customWidth="1"/>
    <col min="5613" max="5613" width="9" style="3" bestFit="1" customWidth="1"/>
    <col min="5614" max="5614" width="7.85546875" style="3" bestFit="1" customWidth="1"/>
    <col min="5615" max="5615" width="11.7109375" style="3" bestFit="1" customWidth="1"/>
    <col min="5616" max="5616" width="14.28515625" style="3" customWidth="1"/>
    <col min="5617" max="5617" width="11.7109375" style="3" bestFit="1" customWidth="1"/>
    <col min="5618" max="5618" width="14.140625" style="3" bestFit="1" customWidth="1"/>
    <col min="5619" max="5619" width="16.7109375" style="3" customWidth="1"/>
    <col min="5620" max="5620" width="16.5703125" style="3" customWidth="1"/>
    <col min="5621" max="5622" width="7.85546875" style="3" bestFit="1" customWidth="1"/>
    <col min="5623" max="5623" width="8" style="3" bestFit="1" customWidth="1"/>
    <col min="5624" max="5625" width="7.85546875" style="3" bestFit="1" customWidth="1"/>
    <col min="5626" max="5626" width="9.7109375" style="3" customWidth="1"/>
    <col min="5627" max="5627" width="12.85546875" style="3" customWidth="1"/>
    <col min="5628" max="5864" width="9.140625" style="3"/>
    <col min="5865" max="5865" width="9" style="3" bestFit="1" customWidth="1"/>
    <col min="5866" max="5866" width="9.85546875" style="3" bestFit="1" customWidth="1"/>
    <col min="5867" max="5867" width="9.140625" style="3" bestFit="1" customWidth="1"/>
    <col min="5868" max="5868" width="16" style="3" bestFit="1" customWidth="1"/>
    <col min="5869" max="5869" width="9" style="3" bestFit="1" customWidth="1"/>
    <col min="5870" max="5870" width="7.85546875" style="3" bestFit="1" customWidth="1"/>
    <col min="5871" max="5871" width="11.7109375" style="3" bestFit="1" customWidth="1"/>
    <col min="5872" max="5872" width="14.28515625" style="3" customWidth="1"/>
    <col min="5873" max="5873" width="11.7109375" style="3" bestFit="1" customWidth="1"/>
    <col min="5874" max="5874" width="14.140625" style="3" bestFit="1" customWidth="1"/>
    <col min="5875" max="5875" width="16.7109375" style="3" customWidth="1"/>
    <col min="5876" max="5876" width="16.5703125" style="3" customWidth="1"/>
    <col min="5877" max="5878" width="7.85546875" style="3" bestFit="1" customWidth="1"/>
    <col min="5879" max="5879" width="8" style="3" bestFit="1" customWidth="1"/>
    <col min="5880" max="5881" width="7.85546875" style="3" bestFit="1" customWidth="1"/>
    <col min="5882" max="5882" width="9.7109375" style="3" customWidth="1"/>
    <col min="5883" max="5883" width="12.85546875" style="3" customWidth="1"/>
    <col min="5884" max="6120" width="9.140625" style="3"/>
    <col min="6121" max="6121" width="9" style="3" bestFit="1" customWidth="1"/>
    <col min="6122" max="6122" width="9.85546875" style="3" bestFit="1" customWidth="1"/>
    <col min="6123" max="6123" width="9.140625" style="3" bestFit="1" customWidth="1"/>
    <col min="6124" max="6124" width="16" style="3" bestFit="1" customWidth="1"/>
    <col min="6125" max="6125" width="9" style="3" bestFit="1" customWidth="1"/>
    <col min="6126" max="6126" width="7.85546875" style="3" bestFit="1" customWidth="1"/>
    <col min="6127" max="6127" width="11.7109375" style="3" bestFit="1" customWidth="1"/>
    <col min="6128" max="6128" width="14.28515625" style="3" customWidth="1"/>
    <col min="6129" max="6129" width="11.7109375" style="3" bestFit="1" customWidth="1"/>
    <col min="6130" max="6130" width="14.140625" style="3" bestFit="1" customWidth="1"/>
    <col min="6131" max="6131" width="16.7109375" style="3" customWidth="1"/>
    <col min="6132" max="6132" width="16.5703125" style="3" customWidth="1"/>
    <col min="6133" max="6134" width="7.85546875" style="3" bestFit="1" customWidth="1"/>
    <col min="6135" max="6135" width="8" style="3" bestFit="1" customWidth="1"/>
    <col min="6136" max="6137" width="7.85546875" style="3" bestFit="1" customWidth="1"/>
    <col min="6138" max="6138" width="9.7109375" style="3" customWidth="1"/>
    <col min="6139" max="6139" width="12.85546875" style="3" customWidth="1"/>
    <col min="6140" max="6376" width="9.140625" style="3"/>
    <col min="6377" max="6377" width="9" style="3" bestFit="1" customWidth="1"/>
    <col min="6378" max="6378" width="9.85546875" style="3" bestFit="1" customWidth="1"/>
    <col min="6379" max="6379" width="9.140625" style="3" bestFit="1" customWidth="1"/>
    <col min="6380" max="6380" width="16" style="3" bestFit="1" customWidth="1"/>
    <col min="6381" max="6381" width="9" style="3" bestFit="1" customWidth="1"/>
    <col min="6382" max="6382" width="7.85546875" style="3" bestFit="1" customWidth="1"/>
    <col min="6383" max="6383" width="11.7109375" style="3" bestFit="1" customWidth="1"/>
    <col min="6384" max="6384" width="14.28515625" style="3" customWidth="1"/>
    <col min="6385" max="6385" width="11.7109375" style="3" bestFit="1" customWidth="1"/>
    <col min="6386" max="6386" width="14.140625" style="3" bestFit="1" customWidth="1"/>
    <col min="6387" max="6387" width="16.7109375" style="3" customWidth="1"/>
    <col min="6388" max="6388" width="16.5703125" style="3" customWidth="1"/>
    <col min="6389" max="6390" width="7.85546875" style="3" bestFit="1" customWidth="1"/>
    <col min="6391" max="6391" width="8" style="3" bestFit="1" customWidth="1"/>
    <col min="6392" max="6393" width="7.85546875" style="3" bestFit="1" customWidth="1"/>
    <col min="6394" max="6394" width="9.7109375" style="3" customWidth="1"/>
    <col min="6395" max="6395" width="12.85546875" style="3" customWidth="1"/>
    <col min="6396" max="6632" width="9.140625" style="3"/>
    <col min="6633" max="6633" width="9" style="3" bestFit="1" customWidth="1"/>
    <col min="6634" max="6634" width="9.85546875" style="3" bestFit="1" customWidth="1"/>
    <col min="6635" max="6635" width="9.140625" style="3" bestFit="1" customWidth="1"/>
    <col min="6636" max="6636" width="16" style="3" bestFit="1" customWidth="1"/>
    <col min="6637" max="6637" width="9" style="3" bestFit="1" customWidth="1"/>
    <col min="6638" max="6638" width="7.85546875" style="3" bestFit="1" customWidth="1"/>
    <col min="6639" max="6639" width="11.7109375" style="3" bestFit="1" customWidth="1"/>
    <col min="6640" max="6640" width="14.28515625" style="3" customWidth="1"/>
    <col min="6641" max="6641" width="11.7109375" style="3" bestFit="1" customWidth="1"/>
    <col min="6642" max="6642" width="14.140625" style="3" bestFit="1" customWidth="1"/>
    <col min="6643" max="6643" width="16.7109375" style="3" customWidth="1"/>
    <col min="6644" max="6644" width="16.5703125" style="3" customWidth="1"/>
    <col min="6645" max="6646" width="7.85546875" style="3" bestFit="1" customWidth="1"/>
    <col min="6647" max="6647" width="8" style="3" bestFit="1" customWidth="1"/>
    <col min="6648" max="6649" width="7.85546875" style="3" bestFit="1" customWidth="1"/>
    <col min="6650" max="6650" width="9.7109375" style="3" customWidth="1"/>
    <col min="6651" max="6651" width="12.85546875" style="3" customWidth="1"/>
    <col min="6652" max="6888" width="9.140625" style="3"/>
    <col min="6889" max="6889" width="9" style="3" bestFit="1" customWidth="1"/>
    <col min="6890" max="6890" width="9.85546875" style="3" bestFit="1" customWidth="1"/>
    <col min="6891" max="6891" width="9.140625" style="3" bestFit="1" customWidth="1"/>
    <col min="6892" max="6892" width="16" style="3" bestFit="1" customWidth="1"/>
    <col min="6893" max="6893" width="9" style="3" bestFit="1" customWidth="1"/>
    <col min="6894" max="6894" width="7.85546875" style="3" bestFit="1" customWidth="1"/>
    <col min="6895" max="6895" width="11.7109375" style="3" bestFit="1" customWidth="1"/>
    <col min="6896" max="6896" width="14.28515625" style="3" customWidth="1"/>
    <col min="6897" max="6897" width="11.7109375" style="3" bestFit="1" customWidth="1"/>
    <col min="6898" max="6898" width="14.140625" style="3" bestFit="1" customWidth="1"/>
    <col min="6899" max="6899" width="16.7109375" style="3" customWidth="1"/>
    <col min="6900" max="6900" width="16.5703125" style="3" customWidth="1"/>
    <col min="6901" max="6902" width="7.85546875" style="3" bestFit="1" customWidth="1"/>
    <col min="6903" max="6903" width="8" style="3" bestFit="1" customWidth="1"/>
    <col min="6904" max="6905" width="7.85546875" style="3" bestFit="1" customWidth="1"/>
    <col min="6906" max="6906" width="9.7109375" style="3" customWidth="1"/>
    <col min="6907" max="6907" width="12.85546875" style="3" customWidth="1"/>
    <col min="6908" max="7144" width="9.140625" style="3"/>
    <col min="7145" max="7145" width="9" style="3" bestFit="1" customWidth="1"/>
    <col min="7146" max="7146" width="9.85546875" style="3" bestFit="1" customWidth="1"/>
    <col min="7147" max="7147" width="9.140625" style="3" bestFit="1" customWidth="1"/>
    <col min="7148" max="7148" width="16" style="3" bestFit="1" customWidth="1"/>
    <col min="7149" max="7149" width="9" style="3" bestFit="1" customWidth="1"/>
    <col min="7150" max="7150" width="7.85546875" style="3" bestFit="1" customWidth="1"/>
    <col min="7151" max="7151" width="11.7109375" style="3" bestFit="1" customWidth="1"/>
    <col min="7152" max="7152" width="14.28515625" style="3" customWidth="1"/>
    <col min="7153" max="7153" width="11.7109375" style="3" bestFit="1" customWidth="1"/>
    <col min="7154" max="7154" width="14.140625" style="3" bestFit="1" customWidth="1"/>
    <col min="7155" max="7155" width="16.7109375" style="3" customWidth="1"/>
    <col min="7156" max="7156" width="16.5703125" style="3" customWidth="1"/>
    <col min="7157" max="7158" width="7.85546875" style="3" bestFit="1" customWidth="1"/>
    <col min="7159" max="7159" width="8" style="3" bestFit="1" customWidth="1"/>
    <col min="7160" max="7161" width="7.85546875" style="3" bestFit="1" customWidth="1"/>
    <col min="7162" max="7162" width="9.7109375" style="3" customWidth="1"/>
    <col min="7163" max="7163" width="12.85546875" style="3" customWidth="1"/>
    <col min="7164" max="7400" width="9.140625" style="3"/>
    <col min="7401" max="7401" width="9" style="3" bestFit="1" customWidth="1"/>
    <col min="7402" max="7402" width="9.85546875" style="3" bestFit="1" customWidth="1"/>
    <col min="7403" max="7403" width="9.140625" style="3" bestFit="1" customWidth="1"/>
    <col min="7404" max="7404" width="16" style="3" bestFit="1" customWidth="1"/>
    <col min="7405" max="7405" width="9" style="3" bestFit="1" customWidth="1"/>
    <col min="7406" max="7406" width="7.85546875" style="3" bestFit="1" customWidth="1"/>
    <col min="7407" max="7407" width="11.7109375" style="3" bestFit="1" customWidth="1"/>
    <col min="7408" max="7408" width="14.28515625" style="3" customWidth="1"/>
    <col min="7409" max="7409" width="11.7109375" style="3" bestFit="1" customWidth="1"/>
    <col min="7410" max="7410" width="14.140625" style="3" bestFit="1" customWidth="1"/>
    <col min="7411" max="7411" width="16.7109375" style="3" customWidth="1"/>
    <col min="7412" max="7412" width="16.5703125" style="3" customWidth="1"/>
    <col min="7413" max="7414" width="7.85546875" style="3" bestFit="1" customWidth="1"/>
    <col min="7415" max="7415" width="8" style="3" bestFit="1" customWidth="1"/>
    <col min="7416" max="7417" width="7.85546875" style="3" bestFit="1" customWidth="1"/>
    <col min="7418" max="7418" width="9.7109375" style="3" customWidth="1"/>
    <col min="7419" max="7419" width="12.85546875" style="3" customWidth="1"/>
    <col min="7420" max="7656" width="9.140625" style="3"/>
    <col min="7657" max="7657" width="9" style="3" bestFit="1" customWidth="1"/>
    <col min="7658" max="7658" width="9.85546875" style="3" bestFit="1" customWidth="1"/>
    <col min="7659" max="7659" width="9.140625" style="3" bestFit="1" customWidth="1"/>
    <col min="7660" max="7660" width="16" style="3" bestFit="1" customWidth="1"/>
    <col min="7661" max="7661" width="9" style="3" bestFit="1" customWidth="1"/>
    <col min="7662" max="7662" width="7.85546875" style="3" bestFit="1" customWidth="1"/>
    <col min="7663" max="7663" width="11.7109375" style="3" bestFit="1" customWidth="1"/>
    <col min="7664" max="7664" width="14.28515625" style="3" customWidth="1"/>
    <col min="7665" max="7665" width="11.7109375" style="3" bestFit="1" customWidth="1"/>
    <col min="7666" max="7666" width="14.140625" style="3" bestFit="1" customWidth="1"/>
    <col min="7667" max="7667" width="16.7109375" style="3" customWidth="1"/>
    <col min="7668" max="7668" width="16.5703125" style="3" customWidth="1"/>
    <col min="7669" max="7670" width="7.85546875" style="3" bestFit="1" customWidth="1"/>
    <col min="7671" max="7671" width="8" style="3" bestFit="1" customWidth="1"/>
    <col min="7672" max="7673" width="7.85546875" style="3" bestFit="1" customWidth="1"/>
    <col min="7674" max="7674" width="9.7109375" style="3" customWidth="1"/>
    <col min="7675" max="7675" width="12.85546875" style="3" customWidth="1"/>
    <col min="7676" max="7912" width="9.140625" style="3"/>
    <col min="7913" max="7913" width="9" style="3" bestFit="1" customWidth="1"/>
    <col min="7914" max="7914" width="9.85546875" style="3" bestFit="1" customWidth="1"/>
    <col min="7915" max="7915" width="9.140625" style="3" bestFit="1" customWidth="1"/>
    <col min="7916" max="7916" width="16" style="3" bestFit="1" customWidth="1"/>
    <col min="7917" max="7917" width="9" style="3" bestFit="1" customWidth="1"/>
    <col min="7918" max="7918" width="7.85546875" style="3" bestFit="1" customWidth="1"/>
    <col min="7919" max="7919" width="11.7109375" style="3" bestFit="1" customWidth="1"/>
    <col min="7920" max="7920" width="14.28515625" style="3" customWidth="1"/>
    <col min="7921" max="7921" width="11.7109375" style="3" bestFit="1" customWidth="1"/>
    <col min="7922" max="7922" width="14.140625" style="3" bestFit="1" customWidth="1"/>
    <col min="7923" max="7923" width="16.7109375" style="3" customWidth="1"/>
    <col min="7924" max="7924" width="16.5703125" style="3" customWidth="1"/>
    <col min="7925" max="7926" width="7.85546875" style="3" bestFit="1" customWidth="1"/>
    <col min="7927" max="7927" width="8" style="3" bestFit="1" customWidth="1"/>
    <col min="7928" max="7929" width="7.85546875" style="3" bestFit="1" customWidth="1"/>
    <col min="7930" max="7930" width="9.7109375" style="3" customWidth="1"/>
    <col min="7931" max="7931" width="12.85546875" style="3" customWidth="1"/>
    <col min="7932" max="8168" width="9.140625" style="3"/>
    <col min="8169" max="8169" width="9" style="3" bestFit="1" customWidth="1"/>
    <col min="8170" max="8170" width="9.85546875" style="3" bestFit="1" customWidth="1"/>
    <col min="8171" max="8171" width="9.140625" style="3" bestFit="1" customWidth="1"/>
    <col min="8172" max="8172" width="16" style="3" bestFit="1" customWidth="1"/>
    <col min="8173" max="8173" width="9" style="3" bestFit="1" customWidth="1"/>
    <col min="8174" max="8174" width="7.85546875" style="3" bestFit="1" customWidth="1"/>
    <col min="8175" max="8175" width="11.7109375" style="3" bestFit="1" customWidth="1"/>
    <col min="8176" max="8176" width="14.28515625" style="3" customWidth="1"/>
    <col min="8177" max="8177" width="11.7109375" style="3" bestFit="1" customWidth="1"/>
    <col min="8178" max="8178" width="14.140625" style="3" bestFit="1" customWidth="1"/>
    <col min="8179" max="8179" width="16.7109375" style="3" customWidth="1"/>
    <col min="8180" max="8180" width="16.5703125" style="3" customWidth="1"/>
    <col min="8181" max="8182" width="7.85546875" style="3" bestFit="1" customWidth="1"/>
    <col min="8183" max="8183" width="8" style="3" bestFit="1" customWidth="1"/>
    <col min="8184" max="8185" width="7.85546875" style="3" bestFit="1" customWidth="1"/>
    <col min="8186" max="8186" width="9.7109375" style="3" customWidth="1"/>
    <col min="8187" max="8187" width="12.85546875" style="3" customWidth="1"/>
    <col min="8188" max="8424" width="9.140625" style="3"/>
    <col min="8425" max="8425" width="9" style="3" bestFit="1" customWidth="1"/>
    <col min="8426" max="8426" width="9.85546875" style="3" bestFit="1" customWidth="1"/>
    <col min="8427" max="8427" width="9.140625" style="3" bestFit="1" customWidth="1"/>
    <col min="8428" max="8428" width="16" style="3" bestFit="1" customWidth="1"/>
    <col min="8429" max="8429" width="9" style="3" bestFit="1" customWidth="1"/>
    <col min="8430" max="8430" width="7.85546875" style="3" bestFit="1" customWidth="1"/>
    <col min="8431" max="8431" width="11.7109375" style="3" bestFit="1" customWidth="1"/>
    <col min="8432" max="8432" width="14.28515625" style="3" customWidth="1"/>
    <col min="8433" max="8433" width="11.7109375" style="3" bestFit="1" customWidth="1"/>
    <col min="8434" max="8434" width="14.140625" style="3" bestFit="1" customWidth="1"/>
    <col min="8435" max="8435" width="16.7109375" style="3" customWidth="1"/>
    <col min="8436" max="8436" width="16.5703125" style="3" customWidth="1"/>
    <col min="8437" max="8438" width="7.85546875" style="3" bestFit="1" customWidth="1"/>
    <col min="8439" max="8439" width="8" style="3" bestFit="1" customWidth="1"/>
    <col min="8440" max="8441" width="7.85546875" style="3" bestFit="1" customWidth="1"/>
    <col min="8442" max="8442" width="9.7109375" style="3" customWidth="1"/>
    <col min="8443" max="8443" width="12.85546875" style="3" customWidth="1"/>
    <col min="8444" max="8680" width="9.140625" style="3"/>
    <col min="8681" max="8681" width="9" style="3" bestFit="1" customWidth="1"/>
    <col min="8682" max="8682" width="9.85546875" style="3" bestFit="1" customWidth="1"/>
    <col min="8683" max="8683" width="9.140625" style="3" bestFit="1" customWidth="1"/>
    <col min="8684" max="8684" width="16" style="3" bestFit="1" customWidth="1"/>
    <col min="8685" max="8685" width="9" style="3" bestFit="1" customWidth="1"/>
    <col min="8686" max="8686" width="7.85546875" style="3" bestFit="1" customWidth="1"/>
    <col min="8687" max="8687" width="11.7109375" style="3" bestFit="1" customWidth="1"/>
    <col min="8688" max="8688" width="14.28515625" style="3" customWidth="1"/>
    <col min="8689" max="8689" width="11.7109375" style="3" bestFit="1" customWidth="1"/>
    <col min="8690" max="8690" width="14.140625" style="3" bestFit="1" customWidth="1"/>
    <col min="8691" max="8691" width="16.7109375" style="3" customWidth="1"/>
    <col min="8692" max="8692" width="16.5703125" style="3" customWidth="1"/>
    <col min="8693" max="8694" width="7.85546875" style="3" bestFit="1" customWidth="1"/>
    <col min="8695" max="8695" width="8" style="3" bestFit="1" customWidth="1"/>
    <col min="8696" max="8697" width="7.85546875" style="3" bestFit="1" customWidth="1"/>
    <col min="8698" max="8698" width="9.7109375" style="3" customWidth="1"/>
    <col min="8699" max="8699" width="12.85546875" style="3" customWidth="1"/>
    <col min="8700" max="8936" width="9.140625" style="3"/>
    <col min="8937" max="8937" width="9" style="3" bestFit="1" customWidth="1"/>
    <col min="8938" max="8938" width="9.85546875" style="3" bestFit="1" customWidth="1"/>
    <col min="8939" max="8939" width="9.140625" style="3" bestFit="1" customWidth="1"/>
    <col min="8940" max="8940" width="16" style="3" bestFit="1" customWidth="1"/>
    <col min="8941" max="8941" width="9" style="3" bestFit="1" customWidth="1"/>
    <col min="8942" max="8942" width="7.85546875" style="3" bestFit="1" customWidth="1"/>
    <col min="8943" max="8943" width="11.7109375" style="3" bestFit="1" customWidth="1"/>
    <col min="8944" max="8944" width="14.28515625" style="3" customWidth="1"/>
    <col min="8945" max="8945" width="11.7109375" style="3" bestFit="1" customWidth="1"/>
    <col min="8946" max="8946" width="14.140625" style="3" bestFit="1" customWidth="1"/>
    <col min="8947" max="8947" width="16.7109375" style="3" customWidth="1"/>
    <col min="8948" max="8948" width="16.5703125" style="3" customWidth="1"/>
    <col min="8949" max="8950" width="7.85546875" style="3" bestFit="1" customWidth="1"/>
    <col min="8951" max="8951" width="8" style="3" bestFit="1" customWidth="1"/>
    <col min="8952" max="8953" width="7.85546875" style="3" bestFit="1" customWidth="1"/>
    <col min="8954" max="8954" width="9.7109375" style="3" customWidth="1"/>
    <col min="8955" max="8955" width="12.85546875" style="3" customWidth="1"/>
    <col min="8956" max="9192" width="9.140625" style="3"/>
    <col min="9193" max="9193" width="9" style="3" bestFit="1" customWidth="1"/>
    <col min="9194" max="9194" width="9.85546875" style="3" bestFit="1" customWidth="1"/>
    <col min="9195" max="9195" width="9.140625" style="3" bestFit="1" customWidth="1"/>
    <col min="9196" max="9196" width="16" style="3" bestFit="1" customWidth="1"/>
    <col min="9197" max="9197" width="9" style="3" bestFit="1" customWidth="1"/>
    <col min="9198" max="9198" width="7.85546875" style="3" bestFit="1" customWidth="1"/>
    <col min="9199" max="9199" width="11.7109375" style="3" bestFit="1" customWidth="1"/>
    <col min="9200" max="9200" width="14.28515625" style="3" customWidth="1"/>
    <col min="9201" max="9201" width="11.7109375" style="3" bestFit="1" customWidth="1"/>
    <col min="9202" max="9202" width="14.140625" style="3" bestFit="1" customWidth="1"/>
    <col min="9203" max="9203" width="16.7109375" style="3" customWidth="1"/>
    <col min="9204" max="9204" width="16.5703125" style="3" customWidth="1"/>
    <col min="9205" max="9206" width="7.85546875" style="3" bestFit="1" customWidth="1"/>
    <col min="9207" max="9207" width="8" style="3" bestFit="1" customWidth="1"/>
    <col min="9208" max="9209" width="7.85546875" style="3" bestFit="1" customWidth="1"/>
    <col min="9210" max="9210" width="9.7109375" style="3" customWidth="1"/>
    <col min="9211" max="9211" width="12.85546875" style="3" customWidth="1"/>
    <col min="9212" max="9448" width="9.140625" style="3"/>
    <col min="9449" max="9449" width="9" style="3" bestFit="1" customWidth="1"/>
    <col min="9450" max="9450" width="9.85546875" style="3" bestFit="1" customWidth="1"/>
    <col min="9451" max="9451" width="9.140625" style="3" bestFit="1" customWidth="1"/>
    <col min="9452" max="9452" width="16" style="3" bestFit="1" customWidth="1"/>
    <col min="9453" max="9453" width="9" style="3" bestFit="1" customWidth="1"/>
    <col min="9454" max="9454" width="7.85546875" style="3" bestFit="1" customWidth="1"/>
    <col min="9455" max="9455" width="11.7109375" style="3" bestFit="1" customWidth="1"/>
    <col min="9456" max="9456" width="14.28515625" style="3" customWidth="1"/>
    <col min="9457" max="9457" width="11.7109375" style="3" bestFit="1" customWidth="1"/>
    <col min="9458" max="9458" width="14.140625" style="3" bestFit="1" customWidth="1"/>
    <col min="9459" max="9459" width="16.7109375" style="3" customWidth="1"/>
    <col min="9460" max="9460" width="16.5703125" style="3" customWidth="1"/>
    <col min="9461" max="9462" width="7.85546875" style="3" bestFit="1" customWidth="1"/>
    <col min="9463" max="9463" width="8" style="3" bestFit="1" customWidth="1"/>
    <col min="9464" max="9465" width="7.85546875" style="3" bestFit="1" customWidth="1"/>
    <col min="9466" max="9466" width="9.7109375" style="3" customWidth="1"/>
    <col min="9467" max="9467" width="12.85546875" style="3" customWidth="1"/>
    <col min="9468" max="9704" width="9.140625" style="3"/>
    <col min="9705" max="9705" width="9" style="3" bestFit="1" customWidth="1"/>
    <col min="9706" max="9706" width="9.85546875" style="3" bestFit="1" customWidth="1"/>
    <col min="9707" max="9707" width="9.140625" style="3" bestFit="1" customWidth="1"/>
    <col min="9708" max="9708" width="16" style="3" bestFit="1" customWidth="1"/>
    <col min="9709" max="9709" width="9" style="3" bestFit="1" customWidth="1"/>
    <col min="9710" max="9710" width="7.85546875" style="3" bestFit="1" customWidth="1"/>
    <col min="9711" max="9711" width="11.7109375" style="3" bestFit="1" customWidth="1"/>
    <col min="9712" max="9712" width="14.28515625" style="3" customWidth="1"/>
    <col min="9713" max="9713" width="11.7109375" style="3" bestFit="1" customWidth="1"/>
    <col min="9714" max="9714" width="14.140625" style="3" bestFit="1" customWidth="1"/>
    <col min="9715" max="9715" width="16.7109375" style="3" customWidth="1"/>
    <col min="9716" max="9716" width="16.5703125" style="3" customWidth="1"/>
    <col min="9717" max="9718" width="7.85546875" style="3" bestFit="1" customWidth="1"/>
    <col min="9719" max="9719" width="8" style="3" bestFit="1" customWidth="1"/>
    <col min="9720" max="9721" width="7.85546875" style="3" bestFit="1" customWidth="1"/>
    <col min="9722" max="9722" width="9.7109375" style="3" customWidth="1"/>
    <col min="9723" max="9723" width="12.85546875" style="3" customWidth="1"/>
    <col min="9724" max="9960" width="9.140625" style="3"/>
    <col min="9961" max="9961" width="9" style="3" bestFit="1" customWidth="1"/>
    <col min="9962" max="9962" width="9.85546875" style="3" bestFit="1" customWidth="1"/>
    <col min="9963" max="9963" width="9.140625" style="3" bestFit="1" customWidth="1"/>
    <col min="9964" max="9964" width="16" style="3" bestFit="1" customWidth="1"/>
    <col min="9965" max="9965" width="9" style="3" bestFit="1" customWidth="1"/>
    <col min="9966" max="9966" width="7.85546875" style="3" bestFit="1" customWidth="1"/>
    <col min="9967" max="9967" width="11.7109375" style="3" bestFit="1" customWidth="1"/>
    <col min="9968" max="9968" width="14.28515625" style="3" customWidth="1"/>
    <col min="9969" max="9969" width="11.7109375" style="3" bestFit="1" customWidth="1"/>
    <col min="9970" max="9970" width="14.140625" style="3" bestFit="1" customWidth="1"/>
    <col min="9971" max="9971" width="16.7109375" style="3" customWidth="1"/>
    <col min="9972" max="9972" width="16.5703125" style="3" customWidth="1"/>
    <col min="9973" max="9974" width="7.85546875" style="3" bestFit="1" customWidth="1"/>
    <col min="9975" max="9975" width="8" style="3" bestFit="1" customWidth="1"/>
    <col min="9976" max="9977" width="7.85546875" style="3" bestFit="1" customWidth="1"/>
    <col min="9978" max="9978" width="9.7109375" style="3" customWidth="1"/>
    <col min="9979" max="9979" width="12.85546875" style="3" customWidth="1"/>
    <col min="9980" max="10216" width="9.140625" style="3"/>
    <col min="10217" max="10217" width="9" style="3" bestFit="1" customWidth="1"/>
    <col min="10218" max="10218" width="9.85546875" style="3" bestFit="1" customWidth="1"/>
    <col min="10219" max="10219" width="9.140625" style="3" bestFit="1" customWidth="1"/>
    <col min="10220" max="10220" width="16" style="3" bestFit="1" customWidth="1"/>
    <col min="10221" max="10221" width="9" style="3" bestFit="1" customWidth="1"/>
    <col min="10222" max="10222" width="7.85546875" style="3" bestFit="1" customWidth="1"/>
    <col min="10223" max="10223" width="11.7109375" style="3" bestFit="1" customWidth="1"/>
    <col min="10224" max="10224" width="14.28515625" style="3" customWidth="1"/>
    <col min="10225" max="10225" width="11.7109375" style="3" bestFit="1" customWidth="1"/>
    <col min="10226" max="10226" width="14.140625" style="3" bestFit="1" customWidth="1"/>
    <col min="10227" max="10227" width="16.7109375" style="3" customWidth="1"/>
    <col min="10228" max="10228" width="16.5703125" style="3" customWidth="1"/>
    <col min="10229" max="10230" width="7.85546875" style="3" bestFit="1" customWidth="1"/>
    <col min="10231" max="10231" width="8" style="3" bestFit="1" customWidth="1"/>
    <col min="10232" max="10233" width="7.85546875" style="3" bestFit="1" customWidth="1"/>
    <col min="10234" max="10234" width="9.7109375" style="3" customWidth="1"/>
    <col min="10235" max="10235" width="12.85546875" style="3" customWidth="1"/>
    <col min="10236" max="10472" width="9.140625" style="3"/>
    <col min="10473" max="10473" width="9" style="3" bestFit="1" customWidth="1"/>
    <col min="10474" max="10474" width="9.85546875" style="3" bestFit="1" customWidth="1"/>
    <col min="10475" max="10475" width="9.140625" style="3" bestFit="1" customWidth="1"/>
    <col min="10476" max="10476" width="16" style="3" bestFit="1" customWidth="1"/>
    <col min="10477" max="10477" width="9" style="3" bestFit="1" customWidth="1"/>
    <col min="10478" max="10478" width="7.85546875" style="3" bestFit="1" customWidth="1"/>
    <col min="10479" max="10479" width="11.7109375" style="3" bestFit="1" customWidth="1"/>
    <col min="10480" max="10480" width="14.28515625" style="3" customWidth="1"/>
    <col min="10481" max="10481" width="11.7109375" style="3" bestFit="1" customWidth="1"/>
    <col min="10482" max="10482" width="14.140625" style="3" bestFit="1" customWidth="1"/>
    <col min="10483" max="10483" width="16.7109375" style="3" customWidth="1"/>
    <col min="10484" max="10484" width="16.5703125" style="3" customWidth="1"/>
    <col min="10485" max="10486" width="7.85546875" style="3" bestFit="1" customWidth="1"/>
    <col min="10487" max="10487" width="8" style="3" bestFit="1" customWidth="1"/>
    <col min="10488" max="10489" width="7.85546875" style="3" bestFit="1" customWidth="1"/>
    <col min="10490" max="10490" width="9.7109375" style="3" customWidth="1"/>
    <col min="10491" max="10491" width="12.85546875" style="3" customWidth="1"/>
    <col min="10492" max="10728" width="9.140625" style="3"/>
    <col min="10729" max="10729" width="9" style="3" bestFit="1" customWidth="1"/>
    <col min="10730" max="10730" width="9.85546875" style="3" bestFit="1" customWidth="1"/>
    <col min="10731" max="10731" width="9.140625" style="3" bestFit="1" customWidth="1"/>
    <col min="10732" max="10732" width="16" style="3" bestFit="1" customWidth="1"/>
    <col min="10733" max="10733" width="9" style="3" bestFit="1" customWidth="1"/>
    <col min="10734" max="10734" width="7.85546875" style="3" bestFit="1" customWidth="1"/>
    <col min="10735" max="10735" width="11.7109375" style="3" bestFit="1" customWidth="1"/>
    <col min="10736" max="10736" width="14.28515625" style="3" customWidth="1"/>
    <col min="10737" max="10737" width="11.7109375" style="3" bestFit="1" customWidth="1"/>
    <col min="10738" max="10738" width="14.140625" style="3" bestFit="1" customWidth="1"/>
    <col min="10739" max="10739" width="16.7109375" style="3" customWidth="1"/>
    <col min="10740" max="10740" width="16.5703125" style="3" customWidth="1"/>
    <col min="10741" max="10742" width="7.85546875" style="3" bestFit="1" customWidth="1"/>
    <col min="10743" max="10743" width="8" style="3" bestFit="1" customWidth="1"/>
    <col min="10744" max="10745" width="7.85546875" style="3" bestFit="1" customWidth="1"/>
    <col min="10746" max="10746" width="9.7109375" style="3" customWidth="1"/>
    <col min="10747" max="10747" width="12.85546875" style="3" customWidth="1"/>
    <col min="10748" max="10984" width="9.140625" style="3"/>
    <col min="10985" max="10985" width="9" style="3" bestFit="1" customWidth="1"/>
    <col min="10986" max="10986" width="9.85546875" style="3" bestFit="1" customWidth="1"/>
    <col min="10987" max="10987" width="9.140625" style="3" bestFit="1" customWidth="1"/>
    <col min="10988" max="10988" width="16" style="3" bestFit="1" customWidth="1"/>
    <col min="10989" max="10989" width="9" style="3" bestFit="1" customWidth="1"/>
    <col min="10990" max="10990" width="7.85546875" style="3" bestFit="1" customWidth="1"/>
    <col min="10991" max="10991" width="11.7109375" style="3" bestFit="1" customWidth="1"/>
    <col min="10992" max="10992" width="14.28515625" style="3" customWidth="1"/>
    <col min="10993" max="10993" width="11.7109375" style="3" bestFit="1" customWidth="1"/>
    <col min="10994" max="10994" width="14.140625" style="3" bestFit="1" customWidth="1"/>
    <col min="10995" max="10995" width="16.7109375" style="3" customWidth="1"/>
    <col min="10996" max="10996" width="16.5703125" style="3" customWidth="1"/>
    <col min="10997" max="10998" width="7.85546875" style="3" bestFit="1" customWidth="1"/>
    <col min="10999" max="10999" width="8" style="3" bestFit="1" customWidth="1"/>
    <col min="11000" max="11001" width="7.85546875" style="3" bestFit="1" customWidth="1"/>
    <col min="11002" max="11002" width="9.7109375" style="3" customWidth="1"/>
    <col min="11003" max="11003" width="12.85546875" style="3" customWidth="1"/>
    <col min="11004" max="11240" width="9.140625" style="3"/>
    <col min="11241" max="11241" width="9" style="3" bestFit="1" customWidth="1"/>
    <col min="11242" max="11242" width="9.85546875" style="3" bestFit="1" customWidth="1"/>
    <col min="11243" max="11243" width="9.140625" style="3" bestFit="1" customWidth="1"/>
    <col min="11244" max="11244" width="16" style="3" bestFit="1" customWidth="1"/>
    <col min="11245" max="11245" width="9" style="3" bestFit="1" customWidth="1"/>
    <col min="11246" max="11246" width="7.85546875" style="3" bestFit="1" customWidth="1"/>
    <col min="11247" max="11247" width="11.7109375" style="3" bestFit="1" customWidth="1"/>
    <col min="11248" max="11248" width="14.28515625" style="3" customWidth="1"/>
    <col min="11249" max="11249" width="11.7109375" style="3" bestFit="1" customWidth="1"/>
    <col min="11250" max="11250" width="14.140625" style="3" bestFit="1" customWidth="1"/>
    <col min="11251" max="11251" width="16.7109375" style="3" customWidth="1"/>
    <col min="11252" max="11252" width="16.5703125" style="3" customWidth="1"/>
    <col min="11253" max="11254" width="7.85546875" style="3" bestFit="1" customWidth="1"/>
    <col min="11255" max="11255" width="8" style="3" bestFit="1" customWidth="1"/>
    <col min="11256" max="11257" width="7.85546875" style="3" bestFit="1" customWidth="1"/>
    <col min="11258" max="11258" width="9.7109375" style="3" customWidth="1"/>
    <col min="11259" max="11259" width="12.85546875" style="3" customWidth="1"/>
    <col min="11260" max="11496" width="9.140625" style="3"/>
    <col min="11497" max="11497" width="9" style="3" bestFit="1" customWidth="1"/>
    <col min="11498" max="11498" width="9.85546875" style="3" bestFit="1" customWidth="1"/>
    <col min="11499" max="11499" width="9.140625" style="3" bestFit="1" customWidth="1"/>
    <col min="11500" max="11500" width="16" style="3" bestFit="1" customWidth="1"/>
    <col min="11501" max="11501" width="9" style="3" bestFit="1" customWidth="1"/>
    <col min="11502" max="11502" width="7.85546875" style="3" bestFit="1" customWidth="1"/>
    <col min="11503" max="11503" width="11.7109375" style="3" bestFit="1" customWidth="1"/>
    <col min="11504" max="11504" width="14.28515625" style="3" customWidth="1"/>
    <col min="11505" max="11505" width="11.7109375" style="3" bestFit="1" customWidth="1"/>
    <col min="11506" max="11506" width="14.140625" style="3" bestFit="1" customWidth="1"/>
    <col min="11507" max="11507" width="16.7109375" style="3" customWidth="1"/>
    <col min="11508" max="11508" width="16.5703125" style="3" customWidth="1"/>
    <col min="11509" max="11510" width="7.85546875" style="3" bestFit="1" customWidth="1"/>
    <col min="11511" max="11511" width="8" style="3" bestFit="1" customWidth="1"/>
    <col min="11512" max="11513" width="7.85546875" style="3" bestFit="1" customWidth="1"/>
    <col min="11514" max="11514" width="9.7109375" style="3" customWidth="1"/>
    <col min="11515" max="11515" width="12.85546875" style="3" customWidth="1"/>
    <col min="11516" max="11752" width="9.140625" style="3"/>
    <col min="11753" max="11753" width="9" style="3" bestFit="1" customWidth="1"/>
    <col min="11754" max="11754" width="9.85546875" style="3" bestFit="1" customWidth="1"/>
    <col min="11755" max="11755" width="9.140625" style="3" bestFit="1" customWidth="1"/>
    <col min="11756" max="11756" width="16" style="3" bestFit="1" customWidth="1"/>
    <col min="11757" max="11757" width="9" style="3" bestFit="1" customWidth="1"/>
    <col min="11758" max="11758" width="7.85546875" style="3" bestFit="1" customWidth="1"/>
    <col min="11759" max="11759" width="11.7109375" style="3" bestFit="1" customWidth="1"/>
    <col min="11760" max="11760" width="14.28515625" style="3" customWidth="1"/>
    <col min="11761" max="11761" width="11.7109375" style="3" bestFit="1" customWidth="1"/>
    <col min="11762" max="11762" width="14.140625" style="3" bestFit="1" customWidth="1"/>
    <col min="11763" max="11763" width="16.7109375" style="3" customWidth="1"/>
    <col min="11764" max="11764" width="16.5703125" style="3" customWidth="1"/>
    <col min="11765" max="11766" width="7.85546875" style="3" bestFit="1" customWidth="1"/>
    <col min="11767" max="11767" width="8" style="3" bestFit="1" customWidth="1"/>
    <col min="11768" max="11769" width="7.85546875" style="3" bestFit="1" customWidth="1"/>
    <col min="11770" max="11770" width="9.7109375" style="3" customWidth="1"/>
    <col min="11771" max="11771" width="12.85546875" style="3" customWidth="1"/>
    <col min="11772" max="12008" width="9.140625" style="3"/>
    <col min="12009" max="12009" width="9" style="3" bestFit="1" customWidth="1"/>
    <col min="12010" max="12010" width="9.85546875" style="3" bestFit="1" customWidth="1"/>
    <col min="12011" max="12011" width="9.140625" style="3" bestFit="1" customWidth="1"/>
    <col min="12012" max="12012" width="16" style="3" bestFit="1" customWidth="1"/>
    <col min="12013" max="12013" width="9" style="3" bestFit="1" customWidth="1"/>
    <col min="12014" max="12014" width="7.85546875" style="3" bestFit="1" customWidth="1"/>
    <col min="12015" max="12015" width="11.7109375" style="3" bestFit="1" customWidth="1"/>
    <col min="12016" max="12016" width="14.28515625" style="3" customWidth="1"/>
    <col min="12017" max="12017" width="11.7109375" style="3" bestFit="1" customWidth="1"/>
    <col min="12018" max="12018" width="14.140625" style="3" bestFit="1" customWidth="1"/>
    <col min="12019" max="12019" width="16.7109375" style="3" customWidth="1"/>
    <col min="12020" max="12020" width="16.5703125" style="3" customWidth="1"/>
    <col min="12021" max="12022" width="7.85546875" style="3" bestFit="1" customWidth="1"/>
    <col min="12023" max="12023" width="8" style="3" bestFit="1" customWidth="1"/>
    <col min="12024" max="12025" width="7.85546875" style="3" bestFit="1" customWidth="1"/>
    <col min="12026" max="12026" width="9.7109375" style="3" customWidth="1"/>
    <col min="12027" max="12027" width="12.85546875" style="3" customWidth="1"/>
    <col min="12028" max="12264" width="9.140625" style="3"/>
    <col min="12265" max="12265" width="9" style="3" bestFit="1" customWidth="1"/>
    <col min="12266" max="12266" width="9.85546875" style="3" bestFit="1" customWidth="1"/>
    <col min="12267" max="12267" width="9.140625" style="3" bestFit="1" customWidth="1"/>
    <col min="12268" max="12268" width="16" style="3" bestFit="1" customWidth="1"/>
    <col min="12269" max="12269" width="9" style="3" bestFit="1" customWidth="1"/>
    <col min="12270" max="12270" width="7.85546875" style="3" bestFit="1" customWidth="1"/>
    <col min="12271" max="12271" width="11.7109375" style="3" bestFit="1" customWidth="1"/>
    <col min="12272" max="12272" width="14.28515625" style="3" customWidth="1"/>
    <col min="12273" max="12273" width="11.7109375" style="3" bestFit="1" customWidth="1"/>
    <col min="12274" max="12274" width="14.140625" style="3" bestFit="1" customWidth="1"/>
    <col min="12275" max="12275" width="16.7109375" style="3" customWidth="1"/>
    <col min="12276" max="12276" width="16.5703125" style="3" customWidth="1"/>
    <col min="12277" max="12278" width="7.85546875" style="3" bestFit="1" customWidth="1"/>
    <col min="12279" max="12279" width="8" style="3" bestFit="1" customWidth="1"/>
    <col min="12280" max="12281" width="7.85546875" style="3" bestFit="1" customWidth="1"/>
    <col min="12282" max="12282" width="9.7109375" style="3" customWidth="1"/>
    <col min="12283" max="12283" width="12.85546875" style="3" customWidth="1"/>
    <col min="12284" max="12520" width="9.140625" style="3"/>
    <col min="12521" max="12521" width="9" style="3" bestFit="1" customWidth="1"/>
    <col min="12522" max="12522" width="9.85546875" style="3" bestFit="1" customWidth="1"/>
    <col min="12523" max="12523" width="9.140625" style="3" bestFit="1" customWidth="1"/>
    <col min="12524" max="12524" width="16" style="3" bestFit="1" customWidth="1"/>
    <col min="12525" max="12525" width="9" style="3" bestFit="1" customWidth="1"/>
    <col min="12526" max="12526" width="7.85546875" style="3" bestFit="1" customWidth="1"/>
    <col min="12527" max="12527" width="11.7109375" style="3" bestFit="1" customWidth="1"/>
    <col min="12528" max="12528" width="14.28515625" style="3" customWidth="1"/>
    <col min="12529" max="12529" width="11.7109375" style="3" bestFit="1" customWidth="1"/>
    <col min="12530" max="12530" width="14.140625" style="3" bestFit="1" customWidth="1"/>
    <col min="12531" max="12531" width="16.7109375" style="3" customWidth="1"/>
    <col min="12532" max="12532" width="16.5703125" style="3" customWidth="1"/>
    <col min="12533" max="12534" width="7.85546875" style="3" bestFit="1" customWidth="1"/>
    <col min="12535" max="12535" width="8" style="3" bestFit="1" customWidth="1"/>
    <col min="12536" max="12537" width="7.85546875" style="3" bestFit="1" customWidth="1"/>
    <col min="12538" max="12538" width="9.7109375" style="3" customWidth="1"/>
    <col min="12539" max="12539" width="12.85546875" style="3" customWidth="1"/>
    <col min="12540" max="12776" width="9.140625" style="3"/>
    <col min="12777" max="12777" width="9" style="3" bestFit="1" customWidth="1"/>
    <col min="12778" max="12778" width="9.85546875" style="3" bestFit="1" customWidth="1"/>
    <col min="12779" max="12779" width="9.140625" style="3" bestFit="1" customWidth="1"/>
    <col min="12780" max="12780" width="16" style="3" bestFit="1" customWidth="1"/>
    <col min="12781" max="12781" width="9" style="3" bestFit="1" customWidth="1"/>
    <col min="12782" max="12782" width="7.85546875" style="3" bestFit="1" customWidth="1"/>
    <col min="12783" max="12783" width="11.7109375" style="3" bestFit="1" customWidth="1"/>
    <col min="12784" max="12784" width="14.28515625" style="3" customWidth="1"/>
    <col min="12785" max="12785" width="11.7109375" style="3" bestFit="1" customWidth="1"/>
    <col min="12786" max="12786" width="14.140625" style="3" bestFit="1" customWidth="1"/>
    <col min="12787" max="12787" width="16.7109375" style="3" customWidth="1"/>
    <col min="12788" max="12788" width="16.5703125" style="3" customWidth="1"/>
    <col min="12789" max="12790" width="7.85546875" style="3" bestFit="1" customWidth="1"/>
    <col min="12791" max="12791" width="8" style="3" bestFit="1" customWidth="1"/>
    <col min="12792" max="12793" width="7.85546875" style="3" bestFit="1" customWidth="1"/>
    <col min="12794" max="12794" width="9.7109375" style="3" customWidth="1"/>
    <col min="12795" max="12795" width="12.85546875" style="3" customWidth="1"/>
    <col min="12796" max="13032" width="9.140625" style="3"/>
    <col min="13033" max="13033" width="9" style="3" bestFit="1" customWidth="1"/>
    <col min="13034" max="13034" width="9.85546875" style="3" bestFit="1" customWidth="1"/>
    <col min="13035" max="13035" width="9.140625" style="3" bestFit="1" customWidth="1"/>
    <col min="13036" max="13036" width="16" style="3" bestFit="1" customWidth="1"/>
    <col min="13037" max="13037" width="9" style="3" bestFit="1" customWidth="1"/>
    <col min="13038" max="13038" width="7.85546875" style="3" bestFit="1" customWidth="1"/>
    <col min="13039" max="13039" width="11.7109375" style="3" bestFit="1" customWidth="1"/>
    <col min="13040" max="13040" width="14.28515625" style="3" customWidth="1"/>
    <col min="13041" max="13041" width="11.7109375" style="3" bestFit="1" customWidth="1"/>
    <col min="13042" max="13042" width="14.140625" style="3" bestFit="1" customWidth="1"/>
    <col min="13043" max="13043" width="16.7109375" style="3" customWidth="1"/>
    <col min="13044" max="13044" width="16.5703125" style="3" customWidth="1"/>
    <col min="13045" max="13046" width="7.85546875" style="3" bestFit="1" customWidth="1"/>
    <col min="13047" max="13047" width="8" style="3" bestFit="1" customWidth="1"/>
    <col min="13048" max="13049" width="7.85546875" style="3" bestFit="1" customWidth="1"/>
    <col min="13050" max="13050" width="9.7109375" style="3" customWidth="1"/>
    <col min="13051" max="13051" width="12.85546875" style="3" customWidth="1"/>
    <col min="13052" max="13288" width="9.140625" style="3"/>
    <col min="13289" max="13289" width="9" style="3" bestFit="1" customWidth="1"/>
    <col min="13290" max="13290" width="9.85546875" style="3" bestFit="1" customWidth="1"/>
    <col min="13291" max="13291" width="9.140625" style="3" bestFit="1" customWidth="1"/>
    <col min="13292" max="13292" width="16" style="3" bestFit="1" customWidth="1"/>
    <col min="13293" max="13293" width="9" style="3" bestFit="1" customWidth="1"/>
    <col min="13294" max="13294" width="7.85546875" style="3" bestFit="1" customWidth="1"/>
    <col min="13295" max="13295" width="11.7109375" style="3" bestFit="1" customWidth="1"/>
    <col min="13296" max="13296" width="14.28515625" style="3" customWidth="1"/>
    <col min="13297" max="13297" width="11.7109375" style="3" bestFit="1" customWidth="1"/>
    <col min="13298" max="13298" width="14.140625" style="3" bestFit="1" customWidth="1"/>
    <col min="13299" max="13299" width="16.7109375" style="3" customWidth="1"/>
    <col min="13300" max="13300" width="16.5703125" style="3" customWidth="1"/>
    <col min="13301" max="13302" width="7.85546875" style="3" bestFit="1" customWidth="1"/>
    <col min="13303" max="13303" width="8" style="3" bestFit="1" customWidth="1"/>
    <col min="13304" max="13305" width="7.85546875" style="3" bestFit="1" customWidth="1"/>
    <col min="13306" max="13306" width="9.7109375" style="3" customWidth="1"/>
    <col min="13307" max="13307" width="12.85546875" style="3" customWidth="1"/>
    <col min="13308" max="13544" width="9.140625" style="3"/>
    <col min="13545" max="13545" width="9" style="3" bestFit="1" customWidth="1"/>
    <col min="13546" max="13546" width="9.85546875" style="3" bestFit="1" customWidth="1"/>
    <col min="13547" max="13547" width="9.140625" style="3" bestFit="1" customWidth="1"/>
    <col min="13548" max="13548" width="16" style="3" bestFit="1" customWidth="1"/>
    <col min="13549" max="13549" width="9" style="3" bestFit="1" customWidth="1"/>
    <col min="13550" max="13550" width="7.85546875" style="3" bestFit="1" customWidth="1"/>
    <col min="13551" max="13551" width="11.7109375" style="3" bestFit="1" customWidth="1"/>
    <col min="13552" max="13552" width="14.28515625" style="3" customWidth="1"/>
    <col min="13553" max="13553" width="11.7109375" style="3" bestFit="1" customWidth="1"/>
    <col min="13554" max="13554" width="14.140625" style="3" bestFit="1" customWidth="1"/>
    <col min="13555" max="13555" width="16.7109375" style="3" customWidth="1"/>
    <col min="13556" max="13556" width="16.5703125" style="3" customWidth="1"/>
    <col min="13557" max="13558" width="7.85546875" style="3" bestFit="1" customWidth="1"/>
    <col min="13559" max="13559" width="8" style="3" bestFit="1" customWidth="1"/>
    <col min="13560" max="13561" width="7.85546875" style="3" bestFit="1" customWidth="1"/>
    <col min="13562" max="13562" width="9.7109375" style="3" customWidth="1"/>
    <col min="13563" max="13563" width="12.85546875" style="3" customWidth="1"/>
    <col min="13564" max="13800" width="9.140625" style="3"/>
    <col min="13801" max="13801" width="9" style="3" bestFit="1" customWidth="1"/>
    <col min="13802" max="13802" width="9.85546875" style="3" bestFit="1" customWidth="1"/>
    <col min="13803" max="13803" width="9.140625" style="3" bestFit="1" customWidth="1"/>
    <col min="13804" max="13804" width="16" style="3" bestFit="1" customWidth="1"/>
    <col min="13805" max="13805" width="9" style="3" bestFit="1" customWidth="1"/>
    <col min="13806" max="13806" width="7.85546875" style="3" bestFit="1" customWidth="1"/>
    <col min="13807" max="13807" width="11.7109375" style="3" bestFit="1" customWidth="1"/>
    <col min="13808" max="13808" width="14.28515625" style="3" customWidth="1"/>
    <col min="13809" max="13809" width="11.7109375" style="3" bestFit="1" customWidth="1"/>
    <col min="13810" max="13810" width="14.140625" style="3" bestFit="1" customWidth="1"/>
    <col min="13811" max="13811" width="16.7109375" style="3" customWidth="1"/>
    <col min="13812" max="13812" width="16.5703125" style="3" customWidth="1"/>
    <col min="13813" max="13814" width="7.85546875" style="3" bestFit="1" customWidth="1"/>
    <col min="13815" max="13815" width="8" style="3" bestFit="1" customWidth="1"/>
    <col min="13816" max="13817" width="7.85546875" style="3" bestFit="1" customWidth="1"/>
    <col min="13818" max="13818" width="9.7109375" style="3" customWidth="1"/>
    <col min="13819" max="13819" width="12.85546875" style="3" customWidth="1"/>
    <col min="13820" max="14056" width="9.140625" style="3"/>
    <col min="14057" max="14057" width="9" style="3" bestFit="1" customWidth="1"/>
    <col min="14058" max="14058" width="9.85546875" style="3" bestFit="1" customWidth="1"/>
    <col min="14059" max="14059" width="9.140625" style="3" bestFit="1" customWidth="1"/>
    <col min="14060" max="14060" width="16" style="3" bestFit="1" customWidth="1"/>
    <col min="14061" max="14061" width="9" style="3" bestFit="1" customWidth="1"/>
    <col min="14062" max="14062" width="7.85546875" style="3" bestFit="1" customWidth="1"/>
    <col min="14063" max="14063" width="11.7109375" style="3" bestFit="1" customWidth="1"/>
    <col min="14064" max="14064" width="14.28515625" style="3" customWidth="1"/>
    <col min="14065" max="14065" width="11.7109375" style="3" bestFit="1" customWidth="1"/>
    <col min="14066" max="14066" width="14.140625" style="3" bestFit="1" customWidth="1"/>
    <col min="14067" max="14067" width="16.7109375" style="3" customWidth="1"/>
    <col min="14068" max="14068" width="16.5703125" style="3" customWidth="1"/>
    <col min="14069" max="14070" width="7.85546875" style="3" bestFit="1" customWidth="1"/>
    <col min="14071" max="14071" width="8" style="3" bestFit="1" customWidth="1"/>
    <col min="14072" max="14073" width="7.85546875" style="3" bestFit="1" customWidth="1"/>
    <col min="14074" max="14074" width="9.7109375" style="3" customWidth="1"/>
    <col min="14075" max="14075" width="12.85546875" style="3" customWidth="1"/>
    <col min="14076" max="14312" width="9.140625" style="3"/>
    <col min="14313" max="14313" width="9" style="3" bestFit="1" customWidth="1"/>
    <col min="14314" max="14314" width="9.85546875" style="3" bestFit="1" customWidth="1"/>
    <col min="14315" max="14315" width="9.140625" style="3" bestFit="1" customWidth="1"/>
    <col min="14316" max="14316" width="16" style="3" bestFit="1" customWidth="1"/>
    <col min="14317" max="14317" width="9" style="3" bestFit="1" customWidth="1"/>
    <col min="14318" max="14318" width="7.85546875" style="3" bestFit="1" customWidth="1"/>
    <col min="14319" max="14319" width="11.7109375" style="3" bestFit="1" customWidth="1"/>
    <col min="14320" max="14320" width="14.28515625" style="3" customWidth="1"/>
    <col min="14321" max="14321" width="11.7109375" style="3" bestFit="1" customWidth="1"/>
    <col min="14322" max="14322" width="14.140625" style="3" bestFit="1" customWidth="1"/>
    <col min="14323" max="14323" width="16.7109375" style="3" customWidth="1"/>
    <col min="14324" max="14324" width="16.5703125" style="3" customWidth="1"/>
    <col min="14325" max="14326" width="7.85546875" style="3" bestFit="1" customWidth="1"/>
    <col min="14327" max="14327" width="8" style="3" bestFit="1" customWidth="1"/>
    <col min="14328" max="14329" width="7.85546875" style="3" bestFit="1" customWidth="1"/>
    <col min="14330" max="14330" width="9.7109375" style="3" customWidth="1"/>
    <col min="14331" max="14331" width="12.85546875" style="3" customWidth="1"/>
    <col min="14332" max="14568" width="9.140625" style="3"/>
    <col min="14569" max="14569" width="9" style="3" bestFit="1" customWidth="1"/>
    <col min="14570" max="14570" width="9.85546875" style="3" bestFit="1" customWidth="1"/>
    <col min="14571" max="14571" width="9.140625" style="3" bestFit="1" customWidth="1"/>
    <col min="14572" max="14572" width="16" style="3" bestFit="1" customWidth="1"/>
    <col min="14573" max="14573" width="9" style="3" bestFit="1" customWidth="1"/>
    <col min="14574" max="14574" width="7.85546875" style="3" bestFit="1" customWidth="1"/>
    <col min="14575" max="14575" width="11.7109375" style="3" bestFit="1" customWidth="1"/>
    <col min="14576" max="14576" width="14.28515625" style="3" customWidth="1"/>
    <col min="14577" max="14577" width="11.7109375" style="3" bestFit="1" customWidth="1"/>
    <col min="14578" max="14578" width="14.140625" style="3" bestFit="1" customWidth="1"/>
    <col min="14579" max="14579" width="16.7109375" style="3" customWidth="1"/>
    <col min="14580" max="14580" width="16.5703125" style="3" customWidth="1"/>
    <col min="14581" max="14582" width="7.85546875" style="3" bestFit="1" customWidth="1"/>
    <col min="14583" max="14583" width="8" style="3" bestFit="1" customWidth="1"/>
    <col min="14584" max="14585" width="7.85546875" style="3" bestFit="1" customWidth="1"/>
    <col min="14586" max="14586" width="9.7109375" style="3" customWidth="1"/>
    <col min="14587" max="14587" width="12.85546875" style="3" customWidth="1"/>
    <col min="14588" max="14824" width="9.140625" style="3"/>
    <col min="14825" max="14825" width="9" style="3" bestFit="1" customWidth="1"/>
    <col min="14826" max="14826" width="9.85546875" style="3" bestFit="1" customWidth="1"/>
    <col min="14827" max="14827" width="9.140625" style="3" bestFit="1" customWidth="1"/>
    <col min="14828" max="14828" width="16" style="3" bestFit="1" customWidth="1"/>
    <col min="14829" max="14829" width="9" style="3" bestFit="1" customWidth="1"/>
    <col min="14830" max="14830" width="7.85546875" style="3" bestFit="1" customWidth="1"/>
    <col min="14831" max="14831" width="11.7109375" style="3" bestFit="1" customWidth="1"/>
    <col min="14832" max="14832" width="14.28515625" style="3" customWidth="1"/>
    <col min="14833" max="14833" width="11.7109375" style="3" bestFit="1" customWidth="1"/>
    <col min="14834" max="14834" width="14.140625" style="3" bestFit="1" customWidth="1"/>
    <col min="14835" max="14835" width="16.7109375" style="3" customWidth="1"/>
    <col min="14836" max="14836" width="16.5703125" style="3" customWidth="1"/>
    <col min="14837" max="14838" width="7.85546875" style="3" bestFit="1" customWidth="1"/>
    <col min="14839" max="14839" width="8" style="3" bestFit="1" customWidth="1"/>
    <col min="14840" max="14841" width="7.85546875" style="3" bestFit="1" customWidth="1"/>
    <col min="14842" max="14842" width="9.7109375" style="3" customWidth="1"/>
    <col min="14843" max="14843" width="12.85546875" style="3" customWidth="1"/>
    <col min="14844" max="15080" width="9.140625" style="3"/>
    <col min="15081" max="15081" width="9" style="3" bestFit="1" customWidth="1"/>
    <col min="15082" max="15082" width="9.85546875" style="3" bestFit="1" customWidth="1"/>
    <col min="15083" max="15083" width="9.140625" style="3" bestFit="1" customWidth="1"/>
    <col min="15084" max="15084" width="16" style="3" bestFit="1" customWidth="1"/>
    <col min="15085" max="15085" width="9" style="3" bestFit="1" customWidth="1"/>
    <col min="15086" max="15086" width="7.85546875" style="3" bestFit="1" customWidth="1"/>
    <col min="15087" max="15087" width="11.7109375" style="3" bestFit="1" customWidth="1"/>
    <col min="15088" max="15088" width="14.28515625" style="3" customWidth="1"/>
    <col min="15089" max="15089" width="11.7109375" style="3" bestFit="1" customWidth="1"/>
    <col min="15090" max="15090" width="14.140625" style="3" bestFit="1" customWidth="1"/>
    <col min="15091" max="15091" width="16.7109375" style="3" customWidth="1"/>
    <col min="15092" max="15092" width="16.5703125" style="3" customWidth="1"/>
    <col min="15093" max="15094" width="7.85546875" style="3" bestFit="1" customWidth="1"/>
    <col min="15095" max="15095" width="8" style="3" bestFit="1" customWidth="1"/>
    <col min="15096" max="15097" width="7.85546875" style="3" bestFit="1" customWidth="1"/>
    <col min="15098" max="15098" width="9.7109375" style="3" customWidth="1"/>
    <col min="15099" max="15099" width="12.85546875" style="3" customWidth="1"/>
    <col min="15100" max="15336" width="9.140625" style="3"/>
    <col min="15337" max="15337" width="9" style="3" bestFit="1" customWidth="1"/>
    <col min="15338" max="15338" width="9.85546875" style="3" bestFit="1" customWidth="1"/>
    <col min="15339" max="15339" width="9.140625" style="3" bestFit="1" customWidth="1"/>
    <col min="15340" max="15340" width="16" style="3" bestFit="1" customWidth="1"/>
    <col min="15341" max="15341" width="9" style="3" bestFit="1" customWidth="1"/>
    <col min="15342" max="15342" width="7.85546875" style="3" bestFit="1" customWidth="1"/>
    <col min="15343" max="15343" width="11.7109375" style="3" bestFit="1" customWidth="1"/>
    <col min="15344" max="15344" width="14.28515625" style="3" customWidth="1"/>
    <col min="15345" max="15345" width="11.7109375" style="3" bestFit="1" customWidth="1"/>
    <col min="15346" max="15346" width="14.140625" style="3" bestFit="1" customWidth="1"/>
    <col min="15347" max="15347" width="16.7109375" style="3" customWidth="1"/>
    <col min="15348" max="15348" width="16.5703125" style="3" customWidth="1"/>
    <col min="15349" max="15350" width="7.85546875" style="3" bestFit="1" customWidth="1"/>
    <col min="15351" max="15351" width="8" style="3" bestFit="1" customWidth="1"/>
    <col min="15352" max="15353" width="7.85546875" style="3" bestFit="1" customWidth="1"/>
    <col min="15354" max="15354" width="9.7109375" style="3" customWidth="1"/>
    <col min="15355" max="15355" width="12.85546875" style="3" customWidth="1"/>
    <col min="15356" max="15592" width="9.140625" style="3"/>
    <col min="15593" max="15593" width="9" style="3" bestFit="1" customWidth="1"/>
    <col min="15594" max="15594" width="9.85546875" style="3" bestFit="1" customWidth="1"/>
    <col min="15595" max="15595" width="9.140625" style="3" bestFit="1" customWidth="1"/>
    <col min="15596" max="15596" width="16" style="3" bestFit="1" customWidth="1"/>
    <col min="15597" max="15597" width="9" style="3" bestFit="1" customWidth="1"/>
    <col min="15598" max="15598" width="7.85546875" style="3" bestFit="1" customWidth="1"/>
    <col min="15599" max="15599" width="11.7109375" style="3" bestFit="1" customWidth="1"/>
    <col min="15600" max="15600" width="14.28515625" style="3" customWidth="1"/>
    <col min="15601" max="15601" width="11.7109375" style="3" bestFit="1" customWidth="1"/>
    <col min="15602" max="15602" width="14.140625" style="3" bestFit="1" customWidth="1"/>
    <col min="15603" max="15603" width="16.7109375" style="3" customWidth="1"/>
    <col min="15604" max="15604" width="16.5703125" style="3" customWidth="1"/>
    <col min="15605" max="15606" width="7.85546875" style="3" bestFit="1" customWidth="1"/>
    <col min="15607" max="15607" width="8" style="3" bestFit="1" customWidth="1"/>
    <col min="15608" max="15609" width="7.85546875" style="3" bestFit="1" customWidth="1"/>
    <col min="15610" max="15610" width="9.7109375" style="3" customWidth="1"/>
    <col min="15611" max="15611" width="12.85546875" style="3" customWidth="1"/>
    <col min="15612" max="15848" width="9.140625" style="3"/>
    <col min="15849" max="15849" width="9" style="3" bestFit="1" customWidth="1"/>
    <col min="15850" max="15850" width="9.85546875" style="3" bestFit="1" customWidth="1"/>
    <col min="15851" max="15851" width="9.140625" style="3" bestFit="1" customWidth="1"/>
    <col min="15852" max="15852" width="16" style="3" bestFit="1" customWidth="1"/>
    <col min="15853" max="15853" width="9" style="3" bestFit="1" customWidth="1"/>
    <col min="15854" max="15854" width="7.85546875" style="3" bestFit="1" customWidth="1"/>
    <col min="15855" max="15855" width="11.7109375" style="3" bestFit="1" customWidth="1"/>
    <col min="15856" max="15856" width="14.28515625" style="3" customWidth="1"/>
    <col min="15857" max="15857" width="11.7109375" style="3" bestFit="1" customWidth="1"/>
    <col min="15858" max="15858" width="14.140625" style="3" bestFit="1" customWidth="1"/>
    <col min="15859" max="15859" width="16.7109375" style="3" customWidth="1"/>
    <col min="15860" max="15860" width="16.5703125" style="3" customWidth="1"/>
    <col min="15861" max="15862" width="7.85546875" style="3" bestFit="1" customWidth="1"/>
    <col min="15863" max="15863" width="8" style="3" bestFit="1" customWidth="1"/>
    <col min="15864" max="15865" width="7.85546875" style="3" bestFit="1" customWidth="1"/>
    <col min="15866" max="15866" width="9.7109375" style="3" customWidth="1"/>
    <col min="15867" max="15867" width="12.85546875" style="3" customWidth="1"/>
    <col min="15868" max="16104" width="9.140625" style="3"/>
    <col min="16105" max="16105" width="9" style="3" bestFit="1" customWidth="1"/>
    <col min="16106" max="16106" width="9.85546875" style="3" bestFit="1" customWidth="1"/>
    <col min="16107" max="16107" width="9.140625" style="3" bestFit="1" customWidth="1"/>
    <col min="16108" max="16108" width="16" style="3" bestFit="1" customWidth="1"/>
    <col min="16109" max="16109" width="9" style="3" bestFit="1" customWidth="1"/>
    <col min="16110" max="16110" width="7.85546875" style="3" bestFit="1" customWidth="1"/>
    <col min="16111" max="16111" width="11.7109375" style="3" bestFit="1" customWidth="1"/>
    <col min="16112" max="16112" width="14.28515625" style="3" customWidth="1"/>
    <col min="16113" max="16113" width="11.7109375" style="3" bestFit="1" customWidth="1"/>
    <col min="16114" max="16114" width="14.140625" style="3" bestFit="1" customWidth="1"/>
    <col min="16115" max="16115" width="16.7109375" style="3" customWidth="1"/>
    <col min="16116" max="16116" width="16.5703125" style="3" customWidth="1"/>
    <col min="16117" max="16118" width="7.85546875" style="3" bestFit="1" customWidth="1"/>
    <col min="16119" max="16119" width="8" style="3" bestFit="1" customWidth="1"/>
    <col min="16120" max="16121" width="7.85546875" style="3" bestFit="1" customWidth="1"/>
    <col min="16122" max="16122" width="9.7109375" style="3" customWidth="1"/>
    <col min="16123" max="16123" width="12.85546875" style="3" customWidth="1"/>
    <col min="16124" max="16384" width="9.140625" style="3"/>
  </cols>
  <sheetData>
    <row r="1" spans="1:24" s="6" customFormat="1" ht="30.75" customHeight="1">
      <c r="A1" s="493" t="s">
        <v>1</v>
      </c>
      <c r="B1" s="495" t="s">
        <v>2</v>
      </c>
      <c r="C1" s="497" t="s">
        <v>0</v>
      </c>
      <c r="D1" s="499" t="s">
        <v>65</v>
      </c>
      <c r="E1" s="485" t="s">
        <v>97</v>
      </c>
      <c r="F1" s="486"/>
      <c r="G1" s="486"/>
      <c r="H1" s="486"/>
      <c r="I1" s="486"/>
      <c r="J1" s="486"/>
      <c r="K1" s="487"/>
      <c r="L1" s="484" t="s">
        <v>66</v>
      </c>
      <c r="M1" s="484"/>
      <c r="N1" s="482" t="s">
        <v>67</v>
      </c>
      <c r="O1" s="483"/>
      <c r="P1" s="488" t="s">
        <v>29</v>
      </c>
      <c r="Q1" s="489"/>
      <c r="R1" s="489"/>
      <c r="S1" s="489"/>
      <c r="T1" s="489"/>
      <c r="U1" s="489"/>
      <c r="V1" s="489"/>
      <c r="W1" s="489"/>
      <c r="X1" s="490"/>
    </row>
    <row r="2" spans="1:24" ht="12" thickBot="1">
      <c r="A2" s="494"/>
      <c r="B2" s="496"/>
      <c r="C2" s="498"/>
      <c r="D2" s="500"/>
      <c r="E2" s="77" t="s">
        <v>108</v>
      </c>
      <c r="F2" s="77" t="s">
        <v>3</v>
      </c>
      <c r="G2" s="77" t="s">
        <v>194</v>
      </c>
      <c r="H2" s="77" t="s">
        <v>109</v>
      </c>
      <c r="I2" s="77" t="s">
        <v>110</v>
      </c>
      <c r="J2" s="77" t="s">
        <v>111</v>
      </c>
      <c r="K2" s="87" t="s">
        <v>191</v>
      </c>
      <c r="L2" s="54" t="s">
        <v>23</v>
      </c>
      <c r="M2" s="195" t="s">
        <v>75</v>
      </c>
      <c r="N2" s="188" t="s">
        <v>9</v>
      </c>
      <c r="O2" s="86" t="s">
        <v>192</v>
      </c>
      <c r="P2" s="207">
        <v>1</v>
      </c>
      <c r="Q2" s="207" t="s">
        <v>291</v>
      </c>
      <c r="R2" s="207" t="s">
        <v>292</v>
      </c>
      <c r="S2" s="207" t="s">
        <v>293</v>
      </c>
      <c r="T2" s="207" t="s">
        <v>294</v>
      </c>
      <c r="U2" s="207" t="s">
        <v>295</v>
      </c>
      <c r="V2" s="207" t="s">
        <v>296</v>
      </c>
      <c r="W2" s="207"/>
      <c r="X2" s="209"/>
    </row>
    <row r="3" spans="1:24" s="5" customFormat="1">
      <c r="A3" s="501" t="s">
        <v>446</v>
      </c>
      <c r="B3" s="504">
        <v>5</v>
      </c>
      <c r="C3" s="198" t="s">
        <v>299</v>
      </c>
      <c r="D3" s="411"/>
      <c r="E3" s="200">
        <f>'2-δικαιώματα'!G3</f>
        <v>40</v>
      </c>
      <c r="F3" s="201">
        <f>'3-φύλλα2α'!F3+'3-φύλλα2α'!G3</f>
        <v>18</v>
      </c>
      <c r="G3" s="201">
        <f>'4-πολλυπρ'!P3</f>
        <v>116</v>
      </c>
      <c r="H3" s="166">
        <f>'5-αντίγραφα'!J3</f>
        <v>60</v>
      </c>
      <c r="I3" s="166">
        <f>'6-μεταγραφή'!I3</f>
        <v>72</v>
      </c>
      <c r="J3" s="166">
        <f>'7-προςΔΟΥ'!E3</f>
        <v>50</v>
      </c>
      <c r="K3" s="202">
        <v>75</v>
      </c>
      <c r="L3" s="200">
        <f t="shared" ref="L3:L28" si="0">E3+F3+G3+H3+I3+J3+K3</f>
        <v>431</v>
      </c>
      <c r="M3" s="200">
        <f>N3+'10-φπα'!D3</f>
        <v>352.15999999999997</v>
      </c>
      <c r="N3" s="158">
        <v>284</v>
      </c>
      <c r="O3" s="158">
        <f t="shared" ref="O3:O28" si="1">L3-N3</f>
        <v>147</v>
      </c>
      <c r="P3" s="341"/>
      <c r="Q3" s="341"/>
      <c r="R3" s="341"/>
      <c r="S3" s="342"/>
      <c r="T3" s="342"/>
      <c r="U3" s="342"/>
      <c r="V3" s="342"/>
      <c r="W3" s="208" t="s">
        <v>297</v>
      </c>
      <c r="X3" s="342"/>
    </row>
    <row r="4" spans="1:24" s="5" customFormat="1">
      <c r="A4" s="502"/>
      <c r="B4" s="505"/>
      <c r="C4" s="198" t="s">
        <v>388</v>
      </c>
      <c r="D4" s="411"/>
      <c r="E4" s="200">
        <f>'2-δικαιώματα'!G4</f>
        <v>40</v>
      </c>
      <c r="F4" s="201">
        <f>'3-φύλλα2α'!F4+'3-φύλλα2α'!G4</f>
        <v>18</v>
      </c>
      <c r="G4" s="201">
        <f>'4-πολλυπρ'!P4</f>
        <v>116</v>
      </c>
      <c r="H4" s="290">
        <f>'5-αντίγραφα'!J4</f>
        <v>0</v>
      </c>
      <c r="I4" s="166">
        <f>'6-μεταγραφή'!I4</f>
        <v>12</v>
      </c>
      <c r="J4" s="166">
        <f>'7-προςΔΟΥ'!E4</f>
        <v>50</v>
      </c>
      <c r="K4" s="202">
        <v>75</v>
      </c>
      <c r="L4" s="200">
        <f t="shared" si="0"/>
        <v>311</v>
      </c>
      <c r="M4" s="297"/>
      <c r="N4" s="370"/>
      <c r="O4" s="158">
        <f t="shared" si="1"/>
        <v>311</v>
      </c>
      <c r="P4" s="339"/>
      <c r="Q4" s="339"/>
      <c r="R4" s="339"/>
      <c r="S4" s="339"/>
      <c r="T4" s="339"/>
      <c r="U4" s="339"/>
      <c r="V4" s="339"/>
      <c r="W4" s="208" t="s">
        <v>297</v>
      </c>
      <c r="X4" s="338"/>
    </row>
    <row r="5" spans="1:24" s="5" customFormat="1">
      <c r="A5" s="502"/>
      <c r="B5" s="505"/>
      <c r="C5" s="198" t="s">
        <v>385</v>
      </c>
      <c r="D5" s="411"/>
      <c r="E5" s="200">
        <f>'2-δικαιώματα'!G5</f>
        <v>40</v>
      </c>
      <c r="F5" s="201">
        <f>'3-φύλλα2α'!F5+'3-φύλλα2α'!G5</f>
        <v>18</v>
      </c>
      <c r="G5" s="369">
        <f>'4-πολλυπρ'!P5</f>
        <v>0</v>
      </c>
      <c r="H5" s="290">
        <f>'5-αντίγραφα'!J5</f>
        <v>0</v>
      </c>
      <c r="I5" s="166">
        <f>'6-μεταγραφή'!I5</f>
        <v>12</v>
      </c>
      <c r="J5" s="166">
        <f>'7-προςΔΟΥ'!E5</f>
        <v>50</v>
      </c>
      <c r="K5" s="202">
        <v>25</v>
      </c>
      <c r="L5" s="200">
        <f t="shared" si="0"/>
        <v>145</v>
      </c>
      <c r="M5" s="297"/>
      <c r="N5" s="370"/>
      <c r="O5" s="158">
        <f t="shared" si="1"/>
        <v>145</v>
      </c>
      <c r="P5" s="339"/>
      <c r="Q5" s="339"/>
      <c r="R5" s="339"/>
      <c r="S5" s="339"/>
      <c r="T5" s="339"/>
      <c r="U5" s="339"/>
      <c r="V5" s="339"/>
      <c r="W5" s="208" t="s">
        <v>297</v>
      </c>
      <c r="X5" s="338"/>
    </row>
    <row r="6" spans="1:24" s="5" customFormat="1">
      <c r="A6" s="503"/>
      <c r="B6" s="506"/>
      <c r="C6" s="198" t="s">
        <v>320</v>
      </c>
      <c r="D6" s="411"/>
      <c r="E6" s="200">
        <f>'2-δικαιώματα'!G6</f>
        <v>40</v>
      </c>
      <c r="F6" s="201">
        <f>'3-φύλλα2α'!F6+'3-φύλλα2α'!G6</f>
        <v>18</v>
      </c>
      <c r="G6" s="369">
        <f>'4-πολλυπρ'!P6</f>
        <v>0</v>
      </c>
      <c r="H6" s="290">
        <f>'5-αντίγραφα'!J6</f>
        <v>0</v>
      </c>
      <c r="I6" s="166">
        <f>'6-μεταγραφή'!I6</f>
        <v>12</v>
      </c>
      <c r="J6" s="166">
        <f>'7-προςΔΟΥ'!E6</f>
        <v>0</v>
      </c>
      <c r="K6" s="202">
        <v>25</v>
      </c>
      <c r="L6" s="200">
        <f t="shared" si="0"/>
        <v>95</v>
      </c>
      <c r="M6" s="297"/>
      <c r="N6" s="370"/>
      <c r="O6" s="158">
        <f t="shared" si="1"/>
        <v>95</v>
      </c>
      <c r="P6" s="339"/>
      <c r="Q6" s="339"/>
      <c r="R6" s="339"/>
      <c r="S6" s="339"/>
      <c r="T6" s="339"/>
      <c r="U6" s="339"/>
      <c r="V6" s="339"/>
      <c r="W6" s="208" t="s">
        <v>297</v>
      </c>
      <c r="X6" s="338"/>
    </row>
    <row r="7" spans="1:24" s="5" customFormat="1">
      <c r="A7" s="507" t="s">
        <v>446</v>
      </c>
      <c r="B7" s="508">
        <v>5</v>
      </c>
      <c r="C7" s="198" t="s">
        <v>354</v>
      </c>
      <c r="D7" s="411"/>
      <c r="E7" s="200">
        <f>'2-δικαιώματα'!G7</f>
        <v>40</v>
      </c>
      <c r="F7" s="201">
        <f>'3-φύλλα2α'!F7+'3-φύλλα2α'!G7</f>
        <v>18</v>
      </c>
      <c r="G7" s="201">
        <f>'4-πολλυπρ'!P7</f>
        <v>116</v>
      </c>
      <c r="H7" s="166">
        <f>'5-αντίγραφα'!J7</f>
        <v>60</v>
      </c>
      <c r="I7" s="166">
        <f>'6-μεταγραφή'!I7</f>
        <v>72</v>
      </c>
      <c r="J7" s="166">
        <f>'7-προςΔΟΥ'!E7</f>
        <v>50</v>
      </c>
      <c r="K7" s="202">
        <v>75</v>
      </c>
      <c r="L7" s="200">
        <f t="shared" si="0"/>
        <v>431</v>
      </c>
      <c r="M7" s="200">
        <f>N7+'10-φπα'!D7</f>
        <v>352.15999999999997</v>
      </c>
      <c r="N7" s="158">
        <v>284</v>
      </c>
      <c r="O7" s="158">
        <f t="shared" si="1"/>
        <v>147</v>
      </c>
      <c r="P7" s="339"/>
      <c r="Q7" s="339"/>
      <c r="R7" s="339"/>
      <c r="S7" s="339"/>
      <c r="T7" s="339"/>
      <c r="U7" s="339"/>
      <c r="V7" s="339"/>
      <c r="W7" s="208" t="s">
        <v>297</v>
      </c>
      <c r="X7" s="338"/>
    </row>
    <row r="8" spans="1:24" s="5" customFormat="1">
      <c r="A8" s="502"/>
      <c r="B8" s="505"/>
      <c r="C8" s="198" t="s">
        <v>386</v>
      </c>
      <c r="D8" s="411"/>
      <c r="E8" s="200">
        <f>'2-δικαιώματα'!G8</f>
        <v>40</v>
      </c>
      <c r="F8" s="201">
        <f>'3-φύλλα2α'!F8+'3-φύλλα2α'!G8</f>
        <v>18</v>
      </c>
      <c r="G8" s="369">
        <f>'4-πολλυπρ'!P8</f>
        <v>0</v>
      </c>
      <c r="H8" s="290">
        <f>'5-αντίγραφα'!J8</f>
        <v>0</v>
      </c>
      <c r="I8" s="166">
        <f>'6-μεταγραφή'!I8</f>
        <v>12</v>
      </c>
      <c r="J8" s="166">
        <f>'7-προςΔΟΥ'!E8</f>
        <v>50</v>
      </c>
      <c r="K8" s="202">
        <v>25</v>
      </c>
      <c r="L8" s="200">
        <f t="shared" si="0"/>
        <v>145</v>
      </c>
      <c r="M8" s="297"/>
      <c r="N8" s="370"/>
      <c r="O8" s="158">
        <f t="shared" si="1"/>
        <v>145</v>
      </c>
      <c r="P8" s="339"/>
      <c r="Q8" s="339"/>
      <c r="R8" s="339"/>
      <c r="S8" s="339"/>
      <c r="T8" s="339"/>
      <c r="U8" s="339"/>
      <c r="V8" s="339"/>
      <c r="W8" s="208" t="s">
        <v>297</v>
      </c>
      <c r="X8" s="285" t="s">
        <v>355</v>
      </c>
    </row>
    <row r="9" spans="1:24" s="5" customFormat="1">
      <c r="A9" s="503"/>
      <c r="B9" s="506"/>
      <c r="C9" s="198" t="s">
        <v>387</v>
      </c>
      <c r="D9" s="411"/>
      <c r="E9" s="200">
        <f>'2-δικαιώματα'!G9</f>
        <v>40</v>
      </c>
      <c r="F9" s="201">
        <f>'3-φύλλα2α'!F9+'3-φύλλα2α'!G9</f>
        <v>18</v>
      </c>
      <c r="G9" s="369">
        <f>'4-πολλυπρ'!P9</f>
        <v>0</v>
      </c>
      <c r="H9" s="290">
        <f>'5-αντίγραφα'!J9</f>
        <v>0</v>
      </c>
      <c r="I9" s="166">
        <f>'6-μεταγραφή'!I9</f>
        <v>6</v>
      </c>
      <c r="J9" s="166">
        <f>'7-προςΔΟΥ'!E9</f>
        <v>50</v>
      </c>
      <c r="K9" s="202">
        <v>25</v>
      </c>
      <c r="L9" s="200">
        <f t="shared" si="0"/>
        <v>139</v>
      </c>
      <c r="M9" s="297"/>
      <c r="N9" s="370"/>
      <c r="O9" s="158">
        <f t="shared" si="1"/>
        <v>139</v>
      </c>
      <c r="P9" s="339"/>
      <c r="Q9" s="339"/>
      <c r="R9" s="339"/>
      <c r="S9" s="339"/>
      <c r="T9" s="339"/>
      <c r="U9" s="339"/>
      <c r="V9" s="339"/>
      <c r="W9" s="208" t="s">
        <v>297</v>
      </c>
      <c r="X9" s="338"/>
    </row>
    <row r="10" spans="1:24" s="5" customFormat="1">
      <c r="A10" s="305" t="s">
        <v>446</v>
      </c>
      <c r="B10" s="309">
        <v>5</v>
      </c>
      <c r="C10" s="198" t="s">
        <v>374</v>
      </c>
      <c r="D10" s="199">
        <v>40814.230000000003</v>
      </c>
      <c r="E10" s="200">
        <f>'2-δικαιώματα'!G10</f>
        <v>346.51384000000002</v>
      </c>
      <c r="F10" s="201">
        <f>'3-φύλλα2α'!F10+'3-φύλλα2α'!G10</f>
        <v>25</v>
      </c>
      <c r="G10" s="369">
        <f>'4-πολλυπρ'!P10</f>
        <v>0</v>
      </c>
      <c r="H10" s="166">
        <f>'5-αντίγραφα'!J10</f>
        <v>48</v>
      </c>
      <c r="I10" s="166">
        <f>'6-μεταγραφή'!I10</f>
        <v>72</v>
      </c>
      <c r="J10" s="166">
        <f>'7-προςΔΟΥ'!E10</f>
        <v>150</v>
      </c>
      <c r="K10" s="202">
        <v>25</v>
      </c>
      <c r="L10" s="200">
        <f t="shared" si="0"/>
        <v>666.51384000000007</v>
      </c>
      <c r="M10" s="200">
        <f>N10+'10-φπα'!D10</f>
        <v>535.06999999999994</v>
      </c>
      <c r="N10" s="158">
        <v>431.51</v>
      </c>
      <c r="O10" s="158">
        <f t="shared" si="1"/>
        <v>235.00384000000008</v>
      </c>
      <c r="P10" s="339"/>
      <c r="Q10" s="339"/>
      <c r="R10" s="339"/>
      <c r="S10" s="339"/>
      <c r="T10" s="339"/>
      <c r="U10" s="339"/>
      <c r="V10" s="339"/>
      <c r="W10" s="208" t="s">
        <v>297</v>
      </c>
      <c r="X10" s="338"/>
    </row>
    <row r="11" spans="1:24" s="5" customFormat="1">
      <c r="A11" s="323" t="s">
        <v>446</v>
      </c>
      <c r="B11" s="309">
        <v>5</v>
      </c>
      <c r="C11" s="198" t="s">
        <v>376</v>
      </c>
      <c r="D11" s="411"/>
      <c r="E11" s="200">
        <f>'2-δικαιώματα'!G11</f>
        <v>20</v>
      </c>
      <c r="F11" s="201">
        <f>'3-φύλλα2α'!F11+'3-φύλλα2α'!G11</f>
        <v>18</v>
      </c>
      <c r="G11" s="201">
        <f>'4-πολλυπρ'!P11</f>
        <v>38</v>
      </c>
      <c r="H11" s="166">
        <f>'5-αντίγραφα'!J11</f>
        <v>20</v>
      </c>
      <c r="I11" s="290">
        <f>'6-μεταγραφή'!I11</f>
        <v>0</v>
      </c>
      <c r="J11" s="279">
        <f>'7-προςΔΟΥ'!E11</f>
        <v>0</v>
      </c>
      <c r="K11" s="290"/>
      <c r="L11" s="200">
        <f t="shared" si="0"/>
        <v>96</v>
      </c>
      <c r="M11" s="200">
        <f>N11+'10-φπα'!D11</f>
        <v>119.03999999999999</v>
      </c>
      <c r="N11" s="158">
        <v>96</v>
      </c>
      <c r="O11" s="370">
        <f t="shared" si="1"/>
        <v>0</v>
      </c>
      <c r="P11" s="339"/>
      <c r="Q11" s="339"/>
      <c r="R11" s="339"/>
      <c r="S11" s="339"/>
      <c r="T11" s="339"/>
      <c r="U11" s="339"/>
      <c r="V11" s="339"/>
      <c r="W11" s="338"/>
      <c r="X11" s="338"/>
    </row>
    <row r="12" spans="1:24" s="5" customFormat="1">
      <c r="A12" s="323" t="s">
        <v>446</v>
      </c>
      <c r="B12" s="309">
        <v>7</v>
      </c>
      <c r="C12" s="198" t="s">
        <v>376</v>
      </c>
      <c r="D12" s="411"/>
      <c r="E12" s="200">
        <f>'2-δικαιώματα'!G12</f>
        <v>20</v>
      </c>
      <c r="F12" s="201">
        <f>'3-φύλλα2α'!F12+'3-φύλλα2α'!G12</f>
        <v>18</v>
      </c>
      <c r="G12" s="369">
        <f>'4-πολλυπρ'!P12</f>
        <v>0</v>
      </c>
      <c r="H12" s="166">
        <f>'5-αντίγραφα'!J12</f>
        <v>20</v>
      </c>
      <c r="I12" s="290">
        <f>'6-μεταγραφή'!I12</f>
        <v>0</v>
      </c>
      <c r="J12" s="279">
        <f>'7-προςΔΟΥ'!E12</f>
        <v>0</v>
      </c>
      <c r="K12" s="290"/>
      <c r="L12" s="200">
        <f t="shared" si="0"/>
        <v>58</v>
      </c>
      <c r="M12" s="200">
        <f>N12+'10-φπα'!D12</f>
        <v>96.72</v>
      </c>
      <c r="N12" s="158">
        <v>78</v>
      </c>
      <c r="O12" s="158">
        <f t="shared" si="1"/>
        <v>-20</v>
      </c>
      <c r="P12" s="339"/>
      <c r="Q12" s="339"/>
      <c r="R12" s="339"/>
      <c r="S12" s="339"/>
      <c r="T12" s="339"/>
      <c r="U12" s="339"/>
      <c r="V12" s="339"/>
      <c r="W12" s="338"/>
      <c r="X12" s="337"/>
    </row>
    <row r="13" spans="1:24" s="5" customFormat="1">
      <c r="A13" s="323" t="s">
        <v>446</v>
      </c>
      <c r="B13" s="309">
        <v>8</v>
      </c>
      <c r="C13" s="198" t="s">
        <v>376</v>
      </c>
      <c r="D13" s="411"/>
      <c r="E13" s="200">
        <f>'2-δικαιώματα'!G13</f>
        <v>20</v>
      </c>
      <c r="F13" s="201">
        <f>'3-φύλλα2α'!F13+'3-φύλλα2α'!G13</f>
        <v>6</v>
      </c>
      <c r="G13" s="369">
        <f>'4-πολλυπρ'!P13</f>
        <v>0</v>
      </c>
      <c r="H13" s="166">
        <f>'5-αντίγραφα'!J13</f>
        <v>10</v>
      </c>
      <c r="I13" s="290">
        <f>'6-μεταγραφή'!I13</f>
        <v>0</v>
      </c>
      <c r="J13" s="279">
        <f>'7-προςΔΟΥ'!E13</f>
        <v>0</v>
      </c>
      <c r="K13" s="330">
        <v>25</v>
      </c>
      <c r="L13" s="200">
        <f t="shared" si="0"/>
        <v>61</v>
      </c>
      <c r="M13" s="200">
        <f>N13+'10-φπα'!D13</f>
        <v>75.539999999999992</v>
      </c>
      <c r="N13" s="158">
        <v>61</v>
      </c>
      <c r="O13" s="370">
        <f t="shared" si="1"/>
        <v>0</v>
      </c>
      <c r="P13" s="339"/>
      <c r="Q13" s="339"/>
      <c r="R13" s="339"/>
      <c r="S13" s="339"/>
      <c r="T13" s="339"/>
      <c r="U13" s="339"/>
      <c r="V13" s="339"/>
      <c r="W13" s="338"/>
      <c r="X13" s="338"/>
    </row>
    <row r="14" spans="1:24" s="5" customFormat="1">
      <c r="A14" s="323" t="s">
        <v>446</v>
      </c>
      <c r="B14" s="309">
        <v>8</v>
      </c>
      <c r="C14" s="198" t="s">
        <v>376</v>
      </c>
      <c r="D14" s="411"/>
      <c r="E14" s="200">
        <f>'2-δικαιώματα'!G14</f>
        <v>20</v>
      </c>
      <c r="F14" s="201">
        <f>'3-φύλλα2α'!F14+'3-φύλλα2α'!G14</f>
        <v>24</v>
      </c>
      <c r="G14" s="201">
        <f>'4-πολλυπρ'!P14</f>
        <v>44</v>
      </c>
      <c r="H14" s="166">
        <f>'5-αντίγραφα'!J14</f>
        <v>50</v>
      </c>
      <c r="I14" s="290">
        <f>'6-μεταγραφή'!I14</f>
        <v>0</v>
      </c>
      <c r="J14" s="279">
        <f>'7-προςΔΟΥ'!E14</f>
        <v>0</v>
      </c>
      <c r="K14" s="290"/>
      <c r="L14" s="200">
        <f t="shared" si="0"/>
        <v>138</v>
      </c>
      <c r="M14" s="200">
        <f>N14+'10-φπα'!D14</f>
        <v>171.12</v>
      </c>
      <c r="N14" s="158">
        <v>138</v>
      </c>
      <c r="O14" s="370">
        <f t="shared" si="1"/>
        <v>0</v>
      </c>
      <c r="P14" s="339"/>
      <c r="Q14" s="339"/>
      <c r="R14" s="339"/>
      <c r="S14" s="339"/>
      <c r="T14" s="339"/>
      <c r="U14" s="339"/>
      <c r="V14" s="339"/>
      <c r="W14" s="338"/>
      <c r="X14" s="338"/>
    </row>
    <row r="15" spans="1:24" s="5" customFormat="1">
      <c r="A15" s="323" t="s">
        <v>446</v>
      </c>
      <c r="B15" s="309">
        <v>12</v>
      </c>
      <c r="C15" s="198" t="s">
        <v>393</v>
      </c>
      <c r="D15" s="199">
        <v>93600</v>
      </c>
      <c r="E15" s="200">
        <f>'2-δικαιώματα'!G15</f>
        <v>768.80000000000007</v>
      </c>
      <c r="F15" s="201">
        <f>'3-φύλλα2α'!F15+'3-φύλλα2α'!G15</f>
        <v>30</v>
      </c>
      <c r="G15" s="369">
        <f>'4-πολλυπρ'!P15</f>
        <v>0</v>
      </c>
      <c r="H15" s="166">
        <f>'5-αντίγραφα'!J15</f>
        <v>84</v>
      </c>
      <c r="I15" s="166">
        <f>'6-μεταγραφή'!I15</f>
        <v>132</v>
      </c>
      <c r="J15" s="279">
        <f>'7-προςΔΟΥ'!E15</f>
        <v>0</v>
      </c>
      <c r="K15" s="290"/>
      <c r="L15" s="200">
        <f t="shared" si="0"/>
        <v>1014.8000000000001</v>
      </c>
      <c r="M15" s="200">
        <f>N15+'10-φπα'!D15</f>
        <v>1109.55</v>
      </c>
      <c r="N15" s="158">
        <v>894.8</v>
      </c>
      <c r="O15" s="158">
        <f t="shared" si="1"/>
        <v>120.00000000000011</v>
      </c>
      <c r="P15" s="339"/>
      <c r="Q15" s="339"/>
      <c r="R15" s="339"/>
      <c r="S15" s="339"/>
      <c r="T15" s="339"/>
      <c r="U15" s="339"/>
      <c r="V15" s="339"/>
      <c r="W15" s="153" t="s">
        <v>394</v>
      </c>
      <c r="X15" s="338"/>
    </row>
    <row r="16" spans="1:24" s="5" customFormat="1">
      <c r="A16" s="323" t="s">
        <v>446</v>
      </c>
      <c r="B16" s="309">
        <v>12</v>
      </c>
      <c r="C16" s="198" t="s">
        <v>406</v>
      </c>
      <c r="D16" s="199">
        <v>12114</v>
      </c>
      <c r="E16" s="200">
        <f>'2-δικαιώματα'!G16</f>
        <v>116.91200000000001</v>
      </c>
      <c r="F16" s="201">
        <f>'3-φύλλα2α'!F16+'3-φύλλα2α'!G16</f>
        <v>20</v>
      </c>
      <c r="G16" s="201">
        <f>'4-πολλυπρ'!P16</f>
        <v>40</v>
      </c>
      <c r="H16" s="166">
        <f>'5-αντίγραφα'!J16</f>
        <v>40</v>
      </c>
      <c r="I16" s="279">
        <f>'6-μεταγραφή'!I16</f>
        <v>0</v>
      </c>
      <c r="J16" s="279">
        <f>'7-προςΔΟΥ'!E16</f>
        <v>0</v>
      </c>
      <c r="K16" s="290"/>
      <c r="L16" s="200">
        <f t="shared" si="0"/>
        <v>216.91200000000001</v>
      </c>
      <c r="M16" s="200">
        <f>N16+'10-φπα'!D16</f>
        <v>396.8</v>
      </c>
      <c r="N16" s="158">
        <v>320</v>
      </c>
      <c r="O16" s="158">
        <f t="shared" si="1"/>
        <v>-103.08799999999999</v>
      </c>
      <c r="P16" s="339"/>
      <c r="Q16" s="339"/>
      <c r="R16" s="339"/>
      <c r="S16" s="339"/>
      <c r="T16" s="339"/>
      <c r="U16" s="339"/>
      <c r="V16" s="339"/>
      <c r="W16" s="338"/>
      <c r="X16" s="338"/>
    </row>
    <row r="17" spans="1:24" s="5" customFormat="1">
      <c r="A17" s="323" t="s">
        <v>446</v>
      </c>
      <c r="B17" s="385">
        <v>18</v>
      </c>
      <c r="C17" s="198" t="s">
        <v>376</v>
      </c>
      <c r="D17" s="411"/>
      <c r="E17" s="200">
        <f>'2-δικαιώματα'!G17</f>
        <v>20</v>
      </c>
      <c r="F17" s="201">
        <f>'3-φύλλα2α'!F17+'3-φύλλα2α'!G17</f>
        <v>6</v>
      </c>
      <c r="G17" s="201">
        <f>'4-πολλυπρ'!P17</f>
        <v>26</v>
      </c>
      <c r="H17" s="166">
        <f>'5-αντίγραφα'!J17</f>
        <v>10</v>
      </c>
      <c r="I17" s="290">
        <f>'6-μεταγραφή'!I17</f>
        <v>0</v>
      </c>
      <c r="J17" s="279">
        <f>'7-προςΔΟΥ'!E17</f>
        <v>0</v>
      </c>
      <c r="K17" s="390"/>
      <c r="L17" s="200">
        <f t="shared" si="0"/>
        <v>62</v>
      </c>
      <c r="M17" s="200">
        <f>N17+'10-φπα'!D17</f>
        <v>44.64</v>
      </c>
      <c r="N17" s="158">
        <v>36</v>
      </c>
      <c r="O17" s="158">
        <f t="shared" si="1"/>
        <v>26</v>
      </c>
      <c r="P17" s="386"/>
      <c r="Q17" s="386"/>
      <c r="R17" s="386"/>
      <c r="S17" s="386"/>
      <c r="T17" s="386"/>
      <c r="U17" s="386"/>
      <c r="V17" s="386"/>
      <c r="W17" s="337"/>
      <c r="X17" s="337"/>
    </row>
    <row r="18" spans="1:24" s="5" customFormat="1">
      <c r="A18" s="323" t="s">
        <v>446</v>
      </c>
      <c r="B18" s="385">
        <v>18</v>
      </c>
      <c r="C18" s="198" t="s">
        <v>376</v>
      </c>
      <c r="D18" s="411"/>
      <c r="E18" s="200">
        <f>'2-δικαιώματα'!G18</f>
        <v>20</v>
      </c>
      <c r="F18" s="201">
        <f>'3-φύλλα2α'!F18+'3-φύλλα2α'!G18</f>
        <v>6</v>
      </c>
      <c r="G18" s="201">
        <f>'4-πολλυπρ'!P18</f>
        <v>26</v>
      </c>
      <c r="H18" s="166">
        <f>'5-αντίγραφα'!J18</f>
        <v>10</v>
      </c>
      <c r="I18" s="290">
        <f>'6-μεταγραφή'!I18</f>
        <v>0</v>
      </c>
      <c r="J18" s="279">
        <f>'7-προςΔΟΥ'!E18</f>
        <v>0</v>
      </c>
      <c r="K18" s="290"/>
      <c r="L18" s="200">
        <f t="shared" si="0"/>
        <v>62</v>
      </c>
      <c r="M18" s="200">
        <f>N18+'10-φπα'!D18</f>
        <v>44.64</v>
      </c>
      <c r="N18" s="158">
        <v>36</v>
      </c>
      <c r="O18" s="158">
        <f t="shared" si="1"/>
        <v>26</v>
      </c>
      <c r="P18" s="339"/>
      <c r="Q18" s="339"/>
      <c r="R18" s="339"/>
      <c r="S18" s="339"/>
      <c r="T18" s="339"/>
      <c r="U18" s="339"/>
      <c r="V18" s="339"/>
      <c r="W18" s="338"/>
      <c r="X18" s="338"/>
    </row>
    <row r="19" spans="1:24" s="5" customFormat="1">
      <c r="A19" s="323" t="s">
        <v>446</v>
      </c>
      <c r="B19" s="309">
        <v>20</v>
      </c>
      <c r="C19" s="198" t="s">
        <v>376</v>
      </c>
      <c r="D19" s="411"/>
      <c r="E19" s="200">
        <f>'2-δικαιώματα'!G19</f>
        <v>20</v>
      </c>
      <c r="F19" s="201">
        <f>'3-φύλλα2α'!F19+'3-φύλλα2α'!G19</f>
        <v>12</v>
      </c>
      <c r="G19" s="369">
        <f>'4-πολλυπρ'!P19</f>
        <v>0</v>
      </c>
      <c r="H19" s="166">
        <f>'5-αντίγραφα'!J19</f>
        <v>15</v>
      </c>
      <c r="I19" s="290"/>
      <c r="J19" s="279">
        <f>'7-προςΔΟΥ'!E19</f>
        <v>0</v>
      </c>
      <c r="K19" s="290"/>
      <c r="L19" s="200">
        <f t="shared" si="0"/>
        <v>47</v>
      </c>
      <c r="M19" s="200">
        <f>N19+'10-φπα'!D19</f>
        <v>58.28</v>
      </c>
      <c r="N19" s="158">
        <v>47</v>
      </c>
      <c r="O19" s="370">
        <f t="shared" si="1"/>
        <v>0</v>
      </c>
      <c r="P19" s="339"/>
      <c r="Q19" s="339"/>
      <c r="R19" s="153" t="s">
        <v>193</v>
      </c>
      <c r="S19" s="339"/>
      <c r="T19" s="339"/>
      <c r="U19" s="339"/>
      <c r="V19" s="339"/>
      <c r="W19" s="338"/>
      <c r="X19" s="338"/>
    </row>
    <row r="20" spans="1:24" s="5" customFormat="1">
      <c r="A20" s="323" t="s">
        <v>446</v>
      </c>
      <c r="B20" s="309">
        <v>23</v>
      </c>
      <c r="C20" s="198" t="s">
        <v>376</v>
      </c>
      <c r="D20" s="411"/>
      <c r="E20" s="200">
        <f>'2-δικαιώματα'!G20</f>
        <v>20</v>
      </c>
      <c r="F20" s="201">
        <f>'3-φύλλα2α'!F20+'3-φύλλα2α'!G20</f>
        <v>6</v>
      </c>
      <c r="G20" s="369">
        <f>'4-πολλυπρ'!P20</f>
        <v>0</v>
      </c>
      <c r="H20" s="166">
        <f>'5-αντίγραφα'!J20</f>
        <v>10</v>
      </c>
      <c r="I20" s="290"/>
      <c r="J20" s="279">
        <f>'7-προςΔΟΥ'!E20</f>
        <v>0</v>
      </c>
      <c r="K20" s="290"/>
      <c r="L20" s="200">
        <f t="shared" si="0"/>
        <v>36</v>
      </c>
      <c r="M20" s="200">
        <f>N20+'10-φπα'!D20</f>
        <v>44.64</v>
      </c>
      <c r="N20" s="158">
        <v>36</v>
      </c>
      <c r="O20" s="370">
        <f t="shared" si="1"/>
        <v>0</v>
      </c>
      <c r="P20" s="339"/>
      <c r="Q20" s="153" t="s">
        <v>414</v>
      </c>
      <c r="R20" s="153" t="s">
        <v>193</v>
      </c>
      <c r="S20" s="339"/>
      <c r="T20" s="153" t="s">
        <v>450</v>
      </c>
      <c r="U20" s="339"/>
      <c r="V20" s="339"/>
      <c r="W20" s="338"/>
      <c r="X20" s="338"/>
    </row>
    <row r="21" spans="1:24" s="5" customFormat="1">
      <c r="A21" s="305" t="s">
        <v>446</v>
      </c>
      <c r="B21" s="309">
        <v>23</v>
      </c>
      <c r="C21" s="198" t="s">
        <v>447</v>
      </c>
      <c r="D21" s="411"/>
      <c r="E21" s="200">
        <f>'2-δικαιώματα'!G21</f>
        <v>20</v>
      </c>
      <c r="F21" s="201">
        <f>'3-φύλλα2α'!F21+'3-φύλλα2α'!G21</f>
        <v>12</v>
      </c>
      <c r="G21" s="369">
        <f>'4-πολλυπρ'!P21</f>
        <v>0</v>
      </c>
      <c r="H21" s="166">
        <f>'5-αντίγραφα'!J21</f>
        <v>30</v>
      </c>
      <c r="I21" s="166">
        <f>'6-μεταγραφή'!I21</f>
        <v>72</v>
      </c>
      <c r="J21" s="279">
        <f>'7-προςΔΟΥ'!E21</f>
        <v>0</v>
      </c>
      <c r="K21" s="290"/>
      <c r="L21" s="200">
        <f t="shared" si="0"/>
        <v>134</v>
      </c>
      <c r="M21" s="200">
        <f>N21+'10-φπα'!D21</f>
        <v>111.6</v>
      </c>
      <c r="N21" s="158">
        <v>90</v>
      </c>
      <c r="O21" s="158">
        <f t="shared" si="1"/>
        <v>44</v>
      </c>
      <c r="P21" s="339"/>
      <c r="Q21" s="339"/>
      <c r="R21" s="153" t="s">
        <v>193</v>
      </c>
      <c r="S21" s="153"/>
      <c r="T21" s="339"/>
      <c r="U21" s="339"/>
      <c r="V21" s="153">
        <v>2</v>
      </c>
      <c r="W21" s="338"/>
      <c r="X21" s="338"/>
    </row>
    <row r="22" spans="1:24" s="5" customFormat="1">
      <c r="A22" s="305" t="s">
        <v>446</v>
      </c>
      <c r="B22" s="309">
        <v>23</v>
      </c>
      <c r="C22" s="198" t="s">
        <v>448</v>
      </c>
      <c r="D22" s="411"/>
      <c r="E22" s="200">
        <f>'2-δικαιώματα'!G22</f>
        <v>20</v>
      </c>
      <c r="F22" s="201">
        <f>'3-φύλλα2α'!F22+'3-φύλλα2α'!G22</f>
        <v>18</v>
      </c>
      <c r="G22" s="201">
        <f>'4-πολλυπρ'!P22</f>
        <v>38</v>
      </c>
      <c r="H22" s="166">
        <f>'5-αντίγραφα'!J22</f>
        <v>40</v>
      </c>
      <c r="I22" s="166">
        <f>'6-μεταγραφή'!I22</f>
        <v>78</v>
      </c>
      <c r="J22" s="279">
        <f>'7-προςΔΟΥ'!E22</f>
        <v>0</v>
      </c>
      <c r="K22" s="290"/>
      <c r="L22" s="200">
        <f t="shared" si="0"/>
        <v>194</v>
      </c>
      <c r="M22" s="200">
        <f>N22+'10-φπα'!D22</f>
        <v>158.72</v>
      </c>
      <c r="N22" s="158">
        <v>128</v>
      </c>
      <c r="O22" s="158">
        <f t="shared" si="1"/>
        <v>66</v>
      </c>
      <c r="P22" s="339"/>
      <c r="Q22" s="339"/>
      <c r="R22" s="153" t="s">
        <v>193</v>
      </c>
      <c r="S22" s="153"/>
      <c r="T22" s="339"/>
      <c r="U22" s="339"/>
      <c r="V22" s="339"/>
      <c r="W22" s="338"/>
      <c r="X22" s="338"/>
    </row>
    <row r="23" spans="1:24" s="5" customFormat="1">
      <c r="A23" s="305" t="s">
        <v>446</v>
      </c>
      <c r="B23" s="309">
        <v>23</v>
      </c>
      <c r="C23" s="198" t="s">
        <v>376</v>
      </c>
      <c r="D23" s="411"/>
      <c r="E23" s="200">
        <f>'2-δικαιώματα'!G23</f>
        <v>20</v>
      </c>
      <c r="F23" s="201">
        <f>'3-φύλλα2α'!F23+'3-φύλλα2α'!G23</f>
        <v>6</v>
      </c>
      <c r="G23" s="369">
        <f>'4-πολλυπρ'!P23</f>
        <v>0</v>
      </c>
      <c r="H23" s="166">
        <f>'5-αντίγραφα'!J23</f>
        <v>10</v>
      </c>
      <c r="I23" s="290">
        <f>'6-μεταγραφή'!I23</f>
        <v>0</v>
      </c>
      <c r="J23" s="279">
        <f>'7-προςΔΟΥ'!E23</f>
        <v>0</v>
      </c>
      <c r="K23" s="202">
        <v>25</v>
      </c>
      <c r="L23" s="200">
        <f t="shared" si="0"/>
        <v>61</v>
      </c>
      <c r="M23" s="200">
        <f>N23+'10-φπα'!D23</f>
        <v>44.64</v>
      </c>
      <c r="N23" s="158">
        <v>36</v>
      </c>
      <c r="O23" s="158">
        <f t="shared" si="1"/>
        <v>25</v>
      </c>
      <c r="P23" s="339"/>
      <c r="Q23" s="339"/>
      <c r="R23" s="339"/>
      <c r="S23" s="339"/>
      <c r="T23" s="339"/>
      <c r="U23" s="339"/>
      <c r="V23" s="339"/>
      <c r="W23" s="338"/>
      <c r="X23" s="338"/>
    </row>
    <row r="24" spans="1:24" s="5" customFormat="1">
      <c r="A24" s="323" t="s">
        <v>446</v>
      </c>
      <c r="B24" s="309">
        <v>24</v>
      </c>
      <c r="C24" s="198" t="s">
        <v>376</v>
      </c>
      <c r="D24" s="411"/>
      <c r="E24" s="200">
        <f>'2-δικαιώματα'!G24</f>
        <v>20</v>
      </c>
      <c r="F24" s="201">
        <f>'3-φύλλα2α'!F24+'3-φύλλα2α'!G24</f>
        <v>12</v>
      </c>
      <c r="G24" s="201">
        <f>'4-πολλυπρ'!P24</f>
        <v>32</v>
      </c>
      <c r="H24" s="166">
        <f>'5-αντίγραφα'!J24</f>
        <v>15</v>
      </c>
      <c r="I24" s="290">
        <f>'6-μεταγραφή'!I24</f>
        <v>0</v>
      </c>
      <c r="J24" s="279">
        <f>'7-προςΔΟΥ'!E24</f>
        <v>0</v>
      </c>
      <c r="K24" s="290"/>
      <c r="L24" s="200">
        <f t="shared" si="0"/>
        <v>79</v>
      </c>
      <c r="M24" s="200">
        <f>N24+'10-φπα'!D24</f>
        <v>97.960000000000008</v>
      </c>
      <c r="N24" s="158">
        <v>79</v>
      </c>
      <c r="O24" s="370">
        <f t="shared" si="1"/>
        <v>0</v>
      </c>
      <c r="P24" s="339"/>
      <c r="Q24" s="153" t="s">
        <v>426</v>
      </c>
      <c r="R24" s="153" t="s">
        <v>193</v>
      </c>
      <c r="S24" s="339"/>
      <c r="T24" s="339"/>
      <c r="U24" s="339"/>
      <c r="V24" s="339"/>
      <c r="W24" s="338"/>
      <c r="X24" s="338"/>
    </row>
    <row r="25" spans="1:24" s="5" customFormat="1">
      <c r="A25" s="323" t="s">
        <v>446</v>
      </c>
      <c r="B25" s="309">
        <v>26</v>
      </c>
      <c r="C25" s="198" t="s">
        <v>376</v>
      </c>
      <c r="D25" s="411"/>
      <c r="E25" s="200">
        <f>'2-δικαιώματα'!G25</f>
        <v>20</v>
      </c>
      <c r="F25" s="201">
        <f>'3-φύλλα2α'!F25+'3-φύλλα2α'!G25</f>
        <v>12</v>
      </c>
      <c r="G25" s="369">
        <f>'4-πολλυπρ'!P25</f>
        <v>0</v>
      </c>
      <c r="H25" s="166">
        <f>'5-αντίγραφα'!J25</f>
        <v>15</v>
      </c>
      <c r="I25" s="290">
        <f>'6-μεταγραφή'!I25</f>
        <v>0</v>
      </c>
      <c r="J25" s="279">
        <f>'7-προςΔΟΥ'!E25</f>
        <v>0</v>
      </c>
      <c r="K25" s="290"/>
      <c r="L25" s="200">
        <f t="shared" si="0"/>
        <v>47</v>
      </c>
      <c r="M25" s="200">
        <f>N25+'10-φπα'!D25</f>
        <v>58.28</v>
      </c>
      <c r="N25" s="158">
        <v>47</v>
      </c>
      <c r="O25" s="370">
        <f t="shared" si="1"/>
        <v>0</v>
      </c>
      <c r="P25" s="339"/>
      <c r="Q25" s="339"/>
      <c r="R25" s="153" t="s">
        <v>193</v>
      </c>
      <c r="S25" s="339"/>
      <c r="T25" s="339"/>
      <c r="U25" s="339"/>
      <c r="V25" s="339"/>
      <c r="W25" s="338"/>
      <c r="X25" s="338"/>
    </row>
    <row r="26" spans="1:24" s="5" customFormat="1">
      <c r="A26" s="323" t="s">
        <v>446</v>
      </c>
      <c r="B26" s="309">
        <v>31</v>
      </c>
      <c r="C26" s="198" t="s">
        <v>449</v>
      </c>
      <c r="D26" s="411"/>
      <c r="E26" s="200">
        <f>'2-δικαιώματα'!G26</f>
        <v>20</v>
      </c>
      <c r="F26" s="201">
        <f>'3-φύλλα2α'!F26+'3-φύλλα2α'!G26</f>
        <v>30</v>
      </c>
      <c r="G26" s="369">
        <f>'4-πολλυπρ'!P26</f>
        <v>0</v>
      </c>
      <c r="H26" s="166">
        <f>'5-αντίγραφα'!J26</f>
        <v>60</v>
      </c>
      <c r="I26" s="166">
        <f>'6-μεταγραφή'!I26</f>
        <v>78</v>
      </c>
      <c r="J26" s="279">
        <f>'7-προςΔΟΥ'!E26</f>
        <v>0</v>
      </c>
      <c r="K26" s="290"/>
      <c r="L26" s="200">
        <f t="shared" si="0"/>
        <v>188</v>
      </c>
      <c r="M26" s="200">
        <f>N26+'10-φπα'!D26</f>
        <v>151.28</v>
      </c>
      <c r="N26" s="158">
        <v>122</v>
      </c>
      <c r="O26" s="158">
        <f t="shared" si="1"/>
        <v>66</v>
      </c>
      <c r="P26" s="339"/>
      <c r="Q26" s="339"/>
      <c r="R26" s="339"/>
      <c r="S26" s="339"/>
      <c r="T26" s="339"/>
      <c r="U26" s="339"/>
      <c r="V26" s="339"/>
      <c r="W26" s="338"/>
      <c r="X26" s="338"/>
    </row>
    <row r="27" spans="1:24" s="5" customFormat="1">
      <c r="A27" s="507" t="s">
        <v>446</v>
      </c>
      <c r="B27" s="508">
        <v>31</v>
      </c>
      <c r="C27" s="198" t="s">
        <v>354</v>
      </c>
      <c r="D27" s="411"/>
      <c r="E27" s="200">
        <f>'2-δικαιώματα'!G27</f>
        <v>40</v>
      </c>
      <c r="F27" s="201">
        <f>'3-φύλλα2α'!F27+'3-φύλλα2α'!G27</f>
        <v>12</v>
      </c>
      <c r="G27" s="369">
        <f>'4-πολλυπρ'!P27</f>
        <v>0</v>
      </c>
      <c r="H27" s="166">
        <f>'5-αντίγραφα'!J27</f>
        <v>30</v>
      </c>
      <c r="I27" s="166">
        <f>'6-μεταγραφή'!I27</f>
        <v>122</v>
      </c>
      <c r="J27" s="166">
        <f>'7-προςΔΟΥ'!E27</f>
        <v>50</v>
      </c>
      <c r="K27" s="290"/>
      <c r="L27" s="200">
        <f t="shared" si="0"/>
        <v>254</v>
      </c>
      <c r="M27" s="200">
        <f>N27+'10-φπα'!D27</f>
        <v>109.12</v>
      </c>
      <c r="N27" s="158">
        <v>88</v>
      </c>
      <c r="O27" s="158">
        <f t="shared" si="1"/>
        <v>166</v>
      </c>
      <c r="P27" s="339"/>
      <c r="Q27" s="339"/>
      <c r="R27" s="339"/>
      <c r="S27" s="339"/>
      <c r="T27" s="339"/>
      <c r="U27" s="339"/>
      <c r="V27" s="339"/>
      <c r="W27" s="338"/>
      <c r="X27" s="338"/>
    </row>
    <row r="28" spans="1:24" s="5" customFormat="1">
      <c r="A28" s="503"/>
      <c r="B28" s="506"/>
      <c r="C28" s="198" t="s">
        <v>436</v>
      </c>
      <c r="D28" s="411"/>
      <c r="E28" s="200">
        <f>'2-δικαιώματα'!G28</f>
        <v>40</v>
      </c>
      <c r="F28" s="201">
        <f>'3-φύλλα2α'!F28+'3-φύλλα2α'!G28</f>
        <v>12</v>
      </c>
      <c r="G28" s="369">
        <f>'4-πολλυπρ'!P28</f>
        <v>0</v>
      </c>
      <c r="H28" s="290">
        <f>'5-αντίγραφα'!J28</f>
        <v>0</v>
      </c>
      <c r="I28" s="166">
        <f>'6-μεταγραφή'!I28</f>
        <v>12</v>
      </c>
      <c r="J28" s="166">
        <f>'7-προςΔΟΥ'!E28</f>
        <v>50</v>
      </c>
      <c r="K28" s="290"/>
      <c r="L28" s="200">
        <f t="shared" si="0"/>
        <v>114</v>
      </c>
      <c r="M28" s="297"/>
      <c r="N28" s="370">
        <f>M28-'14-βιβλΕσ'!L30</f>
        <v>0</v>
      </c>
      <c r="O28" s="158">
        <f t="shared" si="1"/>
        <v>114</v>
      </c>
      <c r="P28" s="339"/>
      <c r="Q28" s="339"/>
      <c r="R28" s="339"/>
      <c r="S28" s="339"/>
      <c r="T28" s="339"/>
      <c r="U28" s="339"/>
      <c r="V28" s="339"/>
      <c r="W28" s="338"/>
      <c r="X28" s="338"/>
    </row>
    <row r="29" spans="1:24">
      <c r="A29" s="491" t="s">
        <v>48</v>
      </c>
      <c r="B29" s="492"/>
      <c r="C29" s="492"/>
      <c r="D29" s="492"/>
      <c r="E29" s="22">
        <f t="shared" ref="E29:O29" si="2">SUM(E3:E28)</f>
        <v>1872.2258400000003</v>
      </c>
      <c r="F29" s="203">
        <f t="shared" si="2"/>
        <v>411</v>
      </c>
      <c r="G29" s="203">
        <f t="shared" si="2"/>
        <v>592</v>
      </c>
      <c r="H29" s="203">
        <f t="shared" si="2"/>
        <v>637</v>
      </c>
      <c r="I29" s="203">
        <f t="shared" si="2"/>
        <v>764</v>
      </c>
      <c r="J29" s="203">
        <f t="shared" si="2"/>
        <v>550</v>
      </c>
      <c r="K29" s="203">
        <f t="shared" si="2"/>
        <v>400</v>
      </c>
      <c r="L29" s="22">
        <f t="shared" si="2"/>
        <v>5226.2258400000001</v>
      </c>
      <c r="M29" s="22">
        <f t="shared" si="2"/>
        <v>4131.96</v>
      </c>
      <c r="N29" s="22">
        <f t="shared" si="2"/>
        <v>3332.31</v>
      </c>
      <c r="O29" s="22">
        <f t="shared" si="2"/>
        <v>1893.9158400000003</v>
      </c>
    </row>
    <row r="31" spans="1:24">
      <c r="P31" s="260" t="s">
        <v>117</v>
      </c>
      <c r="Q31" s="140"/>
      <c r="R31" s="140"/>
      <c r="S31" s="140"/>
      <c r="T31" s="179"/>
      <c r="U31" s="179"/>
      <c r="V31" s="80"/>
      <c r="W31" s="140"/>
      <c r="X31" s="140"/>
    </row>
    <row r="32" spans="1:24">
      <c r="K32" s="204" t="s">
        <v>171</v>
      </c>
      <c r="L32" s="8"/>
      <c r="M32" s="8"/>
      <c r="P32" s="2"/>
      <c r="Q32" s="179" t="s">
        <v>118</v>
      </c>
      <c r="R32" s="115"/>
      <c r="S32" s="115"/>
      <c r="T32" s="205"/>
      <c r="U32" s="179"/>
      <c r="V32" s="179"/>
      <c r="W32" s="206"/>
      <c r="X32" s="115"/>
    </row>
    <row r="33" spans="3:23">
      <c r="K33" s="275" t="s">
        <v>344</v>
      </c>
      <c r="L33" s="118"/>
      <c r="M33" s="118"/>
      <c r="Q33" s="115"/>
      <c r="R33" s="276" t="s">
        <v>172</v>
      </c>
      <c r="S33" s="115"/>
      <c r="T33" s="179"/>
      <c r="U33" s="179"/>
      <c r="V33" s="179"/>
      <c r="W33" s="115"/>
    </row>
    <row r="34" spans="3:23">
      <c r="K34" s="118" t="s">
        <v>345</v>
      </c>
      <c r="S34" s="115" t="s">
        <v>184</v>
      </c>
      <c r="T34" s="115"/>
      <c r="U34" s="179"/>
      <c r="V34" s="179"/>
    </row>
    <row r="35" spans="3:23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T35" s="277" t="s">
        <v>173</v>
      </c>
      <c r="U35" s="80"/>
      <c r="V35" s="80"/>
    </row>
    <row r="36" spans="3:23">
      <c r="T36" s="115"/>
      <c r="U36" s="115" t="s">
        <v>185</v>
      </c>
      <c r="V36" s="80"/>
    </row>
    <row r="37" spans="3:23">
      <c r="K37" s="2">
        <v>50</v>
      </c>
      <c r="P37" s="2"/>
      <c r="T37" s="80"/>
      <c r="U37" s="80"/>
      <c r="V37" s="276" t="s">
        <v>186</v>
      </c>
    </row>
    <row r="39" spans="3:23">
      <c r="C39" s="144" t="s">
        <v>241</v>
      </c>
      <c r="K39" s="272">
        <v>25</v>
      </c>
      <c r="P39" s="449">
        <v>26</v>
      </c>
    </row>
    <row r="40" spans="3:23">
      <c r="C40" s="145" t="s">
        <v>242</v>
      </c>
      <c r="J40" s="2" t="s">
        <v>443</v>
      </c>
      <c r="K40" s="450">
        <v>25</v>
      </c>
      <c r="P40" s="448" t="s">
        <v>441</v>
      </c>
    </row>
    <row r="41" spans="3:23">
      <c r="P41" s="447"/>
    </row>
    <row r="42" spans="3:23">
      <c r="P42" s="447"/>
    </row>
    <row r="43" spans="3:23">
      <c r="P43" s="447"/>
    </row>
    <row r="44" spans="3:23">
      <c r="P44" s="447"/>
    </row>
    <row r="45" spans="3:23">
      <c r="P45" s="447"/>
    </row>
    <row r="46" spans="3:23">
      <c r="P46" s="447"/>
    </row>
    <row r="47" spans="3:23">
      <c r="P47" s="447"/>
    </row>
    <row r="48" spans="3:23">
      <c r="P48" s="447"/>
    </row>
    <row r="49" spans="16:16">
      <c r="P49" s="447"/>
    </row>
    <row r="50" spans="16:16">
      <c r="P50" s="447"/>
    </row>
    <row r="51" spans="16:16">
      <c r="P51" s="447"/>
    </row>
    <row r="52" spans="16:16">
      <c r="P52" s="447"/>
    </row>
    <row r="53" spans="16:16">
      <c r="P53" s="447"/>
    </row>
    <row r="54" spans="16:16">
      <c r="P54" s="447"/>
    </row>
    <row r="55" spans="16:16">
      <c r="P55" s="447"/>
    </row>
    <row r="56" spans="16:16">
      <c r="P56" s="447"/>
    </row>
    <row r="57" spans="16:16">
      <c r="P57" s="447"/>
    </row>
    <row r="58" spans="16:16">
      <c r="P58" s="447"/>
    </row>
    <row r="59" spans="16:16">
      <c r="P59" s="447"/>
    </row>
    <row r="60" spans="16:16">
      <c r="P60" s="447"/>
    </row>
    <row r="61" spans="16:16">
      <c r="P61" s="447"/>
    </row>
    <row r="62" spans="16:16">
      <c r="P62" s="447"/>
    </row>
    <row r="63" spans="16:16">
      <c r="P63" s="447"/>
    </row>
    <row r="64" spans="16:16">
      <c r="P64" s="447"/>
    </row>
    <row r="65" spans="16:16">
      <c r="P65" s="447"/>
    </row>
    <row r="66" spans="16:16">
      <c r="P66" s="447"/>
    </row>
    <row r="67" spans="16:16">
      <c r="P67" s="447"/>
    </row>
    <row r="68" spans="16:16">
      <c r="P68" s="447"/>
    </row>
    <row r="69" spans="16:16">
      <c r="P69" s="447"/>
    </row>
    <row r="70" spans="16:16">
      <c r="P70" s="447"/>
    </row>
    <row r="71" spans="16:16">
      <c r="P71" s="447"/>
    </row>
    <row r="72" spans="16:16">
      <c r="P72" s="447"/>
    </row>
    <row r="73" spans="16:16">
      <c r="P73" s="447"/>
    </row>
    <row r="74" spans="16:16">
      <c r="P74" s="447"/>
    </row>
    <row r="75" spans="16:16">
      <c r="P75" s="447"/>
    </row>
    <row r="76" spans="16:16">
      <c r="P76" s="447"/>
    </row>
    <row r="77" spans="16:16">
      <c r="P77" s="447"/>
    </row>
    <row r="78" spans="16:16">
      <c r="P78" s="447"/>
    </row>
    <row r="79" spans="16:16">
      <c r="P79" s="447"/>
    </row>
    <row r="80" spans="16:16">
      <c r="P80" s="447"/>
    </row>
    <row r="81" spans="16:16">
      <c r="P81" s="447"/>
    </row>
    <row r="82" spans="16:16">
      <c r="P82" s="447"/>
    </row>
    <row r="83" spans="16:16">
      <c r="P83" s="447"/>
    </row>
    <row r="84" spans="16:16">
      <c r="P84" s="447"/>
    </row>
    <row r="85" spans="16:16">
      <c r="P85" s="447"/>
    </row>
  </sheetData>
  <mergeCells count="15">
    <mergeCell ref="N1:O1"/>
    <mergeCell ref="L1:M1"/>
    <mergeCell ref="E1:K1"/>
    <mergeCell ref="P1:X1"/>
    <mergeCell ref="A29:D29"/>
    <mergeCell ref="A1:A2"/>
    <mergeCell ref="B1:B2"/>
    <mergeCell ref="C1:C2"/>
    <mergeCell ref="D1:D2"/>
    <mergeCell ref="A3:A6"/>
    <mergeCell ref="B3:B6"/>
    <mergeCell ref="A7:A9"/>
    <mergeCell ref="B7:B9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pane ySplit="2" topLeftCell="A3" activePane="bottomLeft" state="frozen"/>
      <selection pane="bottomLeft" activeCell="D3" sqref="D3"/>
    </sheetView>
  </sheetViews>
  <sheetFormatPr defaultRowHeight="15"/>
  <cols>
    <col min="1" max="1" width="11.5703125" style="95" bestFit="1" customWidth="1"/>
    <col min="2" max="2" width="70.28515625" style="96" customWidth="1"/>
    <col min="3" max="3" width="14.28515625" style="97" customWidth="1"/>
    <col min="4" max="4" width="11.28515625" style="97" customWidth="1"/>
    <col min="5" max="5" width="13.5703125" style="97" bestFit="1" customWidth="1"/>
    <col min="6" max="6" width="7.85546875" style="94" customWidth="1"/>
    <col min="7" max="7" width="10" style="94" customWidth="1"/>
    <col min="8" max="8" width="6.140625" style="94" bestFit="1" customWidth="1"/>
    <col min="9" max="11" width="6.140625" style="94" customWidth="1"/>
    <col min="12" max="12" width="7.85546875" style="94" customWidth="1"/>
    <col min="13" max="20" width="7.5703125" style="94" customWidth="1"/>
    <col min="21" max="21" width="30.85546875" style="94" customWidth="1"/>
    <col min="22" max="219" width="9.140625" style="89"/>
    <col min="220" max="220" width="9" style="89" bestFit="1" customWidth="1"/>
    <col min="221" max="221" width="9.85546875" style="89" bestFit="1" customWidth="1"/>
    <col min="222" max="222" width="9.140625" style="89" bestFit="1" customWidth="1"/>
    <col min="223" max="223" width="16" style="89" bestFit="1" customWidth="1"/>
    <col min="224" max="224" width="9" style="89" bestFit="1" customWidth="1"/>
    <col min="225" max="225" width="7.85546875" style="89" bestFit="1" customWidth="1"/>
    <col min="226" max="226" width="11.7109375" style="89" bestFit="1" customWidth="1"/>
    <col min="227" max="227" width="14.28515625" style="89" customWidth="1"/>
    <col min="228" max="228" width="11.7109375" style="89" bestFit="1" customWidth="1"/>
    <col min="229" max="229" width="14.140625" style="89" bestFit="1" customWidth="1"/>
    <col min="230" max="230" width="16.7109375" style="89" customWidth="1"/>
    <col min="231" max="231" width="16.5703125" style="89" customWidth="1"/>
    <col min="232" max="233" width="7.85546875" style="89" bestFit="1" customWidth="1"/>
    <col min="234" max="234" width="8" style="89" bestFit="1" customWidth="1"/>
    <col min="235" max="236" width="7.85546875" style="89" bestFit="1" customWidth="1"/>
    <col min="237" max="237" width="9.7109375" style="89" customWidth="1"/>
    <col min="238" max="238" width="12.85546875" style="89" customWidth="1"/>
    <col min="239" max="475" width="9.140625" style="89"/>
    <col min="476" max="476" width="9" style="89" bestFit="1" customWidth="1"/>
    <col min="477" max="477" width="9.85546875" style="89" bestFit="1" customWidth="1"/>
    <col min="478" max="478" width="9.140625" style="89" bestFit="1" customWidth="1"/>
    <col min="479" max="479" width="16" style="89" bestFit="1" customWidth="1"/>
    <col min="480" max="480" width="9" style="89" bestFit="1" customWidth="1"/>
    <col min="481" max="481" width="7.85546875" style="89" bestFit="1" customWidth="1"/>
    <col min="482" max="482" width="11.7109375" style="89" bestFit="1" customWidth="1"/>
    <col min="483" max="483" width="14.28515625" style="89" customWidth="1"/>
    <col min="484" max="484" width="11.7109375" style="89" bestFit="1" customWidth="1"/>
    <col min="485" max="485" width="14.140625" style="89" bestFit="1" customWidth="1"/>
    <col min="486" max="486" width="16.7109375" style="89" customWidth="1"/>
    <col min="487" max="487" width="16.5703125" style="89" customWidth="1"/>
    <col min="488" max="489" width="7.85546875" style="89" bestFit="1" customWidth="1"/>
    <col min="490" max="490" width="8" style="89" bestFit="1" customWidth="1"/>
    <col min="491" max="492" width="7.85546875" style="89" bestFit="1" customWidth="1"/>
    <col min="493" max="493" width="9.7109375" style="89" customWidth="1"/>
    <col min="494" max="494" width="12.85546875" style="89" customWidth="1"/>
    <col min="495" max="731" width="9.140625" style="89"/>
    <col min="732" max="732" width="9" style="89" bestFit="1" customWidth="1"/>
    <col min="733" max="733" width="9.85546875" style="89" bestFit="1" customWidth="1"/>
    <col min="734" max="734" width="9.140625" style="89" bestFit="1" customWidth="1"/>
    <col min="735" max="735" width="16" style="89" bestFit="1" customWidth="1"/>
    <col min="736" max="736" width="9" style="89" bestFit="1" customWidth="1"/>
    <col min="737" max="737" width="7.85546875" style="89" bestFit="1" customWidth="1"/>
    <col min="738" max="738" width="11.7109375" style="89" bestFit="1" customWidth="1"/>
    <col min="739" max="739" width="14.28515625" style="89" customWidth="1"/>
    <col min="740" max="740" width="11.7109375" style="89" bestFit="1" customWidth="1"/>
    <col min="741" max="741" width="14.140625" style="89" bestFit="1" customWidth="1"/>
    <col min="742" max="742" width="16.7109375" style="89" customWidth="1"/>
    <col min="743" max="743" width="16.5703125" style="89" customWidth="1"/>
    <col min="744" max="745" width="7.85546875" style="89" bestFit="1" customWidth="1"/>
    <col min="746" max="746" width="8" style="89" bestFit="1" customWidth="1"/>
    <col min="747" max="748" width="7.85546875" style="89" bestFit="1" customWidth="1"/>
    <col min="749" max="749" width="9.7109375" style="89" customWidth="1"/>
    <col min="750" max="750" width="12.85546875" style="89" customWidth="1"/>
    <col min="751" max="987" width="9.140625" style="89"/>
    <col min="988" max="988" width="9" style="89" bestFit="1" customWidth="1"/>
    <col min="989" max="989" width="9.85546875" style="89" bestFit="1" customWidth="1"/>
    <col min="990" max="990" width="9.140625" style="89" bestFit="1" customWidth="1"/>
    <col min="991" max="991" width="16" style="89" bestFit="1" customWidth="1"/>
    <col min="992" max="992" width="9" style="89" bestFit="1" customWidth="1"/>
    <col min="993" max="993" width="7.85546875" style="89" bestFit="1" customWidth="1"/>
    <col min="994" max="994" width="11.7109375" style="89" bestFit="1" customWidth="1"/>
    <col min="995" max="995" width="14.28515625" style="89" customWidth="1"/>
    <col min="996" max="996" width="11.7109375" style="89" bestFit="1" customWidth="1"/>
    <col min="997" max="997" width="14.140625" style="89" bestFit="1" customWidth="1"/>
    <col min="998" max="998" width="16.7109375" style="89" customWidth="1"/>
    <col min="999" max="999" width="16.5703125" style="89" customWidth="1"/>
    <col min="1000" max="1001" width="7.85546875" style="89" bestFit="1" customWidth="1"/>
    <col min="1002" max="1002" width="8" style="89" bestFit="1" customWidth="1"/>
    <col min="1003" max="1004" width="7.85546875" style="89" bestFit="1" customWidth="1"/>
    <col min="1005" max="1005" width="9.7109375" style="89" customWidth="1"/>
    <col min="1006" max="1006" width="12.85546875" style="89" customWidth="1"/>
    <col min="1007" max="1243" width="9.140625" style="89"/>
    <col min="1244" max="1244" width="9" style="89" bestFit="1" customWidth="1"/>
    <col min="1245" max="1245" width="9.85546875" style="89" bestFit="1" customWidth="1"/>
    <col min="1246" max="1246" width="9.140625" style="89" bestFit="1" customWidth="1"/>
    <col min="1247" max="1247" width="16" style="89" bestFit="1" customWidth="1"/>
    <col min="1248" max="1248" width="9" style="89" bestFit="1" customWidth="1"/>
    <col min="1249" max="1249" width="7.85546875" style="89" bestFit="1" customWidth="1"/>
    <col min="1250" max="1250" width="11.7109375" style="89" bestFit="1" customWidth="1"/>
    <col min="1251" max="1251" width="14.28515625" style="89" customWidth="1"/>
    <col min="1252" max="1252" width="11.7109375" style="89" bestFit="1" customWidth="1"/>
    <col min="1253" max="1253" width="14.140625" style="89" bestFit="1" customWidth="1"/>
    <col min="1254" max="1254" width="16.7109375" style="89" customWidth="1"/>
    <col min="1255" max="1255" width="16.5703125" style="89" customWidth="1"/>
    <col min="1256" max="1257" width="7.85546875" style="89" bestFit="1" customWidth="1"/>
    <col min="1258" max="1258" width="8" style="89" bestFit="1" customWidth="1"/>
    <col min="1259" max="1260" width="7.85546875" style="89" bestFit="1" customWidth="1"/>
    <col min="1261" max="1261" width="9.7109375" style="89" customWidth="1"/>
    <col min="1262" max="1262" width="12.85546875" style="89" customWidth="1"/>
    <col min="1263" max="1499" width="9.140625" style="89"/>
    <col min="1500" max="1500" width="9" style="89" bestFit="1" customWidth="1"/>
    <col min="1501" max="1501" width="9.85546875" style="89" bestFit="1" customWidth="1"/>
    <col min="1502" max="1502" width="9.140625" style="89" bestFit="1" customWidth="1"/>
    <col min="1503" max="1503" width="16" style="89" bestFit="1" customWidth="1"/>
    <col min="1504" max="1504" width="9" style="89" bestFit="1" customWidth="1"/>
    <col min="1505" max="1505" width="7.85546875" style="89" bestFit="1" customWidth="1"/>
    <col min="1506" max="1506" width="11.7109375" style="89" bestFit="1" customWidth="1"/>
    <col min="1507" max="1507" width="14.28515625" style="89" customWidth="1"/>
    <col min="1508" max="1508" width="11.7109375" style="89" bestFit="1" customWidth="1"/>
    <col min="1509" max="1509" width="14.140625" style="89" bestFit="1" customWidth="1"/>
    <col min="1510" max="1510" width="16.7109375" style="89" customWidth="1"/>
    <col min="1511" max="1511" width="16.5703125" style="89" customWidth="1"/>
    <col min="1512" max="1513" width="7.85546875" style="89" bestFit="1" customWidth="1"/>
    <col min="1514" max="1514" width="8" style="89" bestFit="1" customWidth="1"/>
    <col min="1515" max="1516" width="7.85546875" style="89" bestFit="1" customWidth="1"/>
    <col min="1517" max="1517" width="9.7109375" style="89" customWidth="1"/>
    <col min="1518" max="1518" width="12.85546875" style="89" customWidth="1"/>
    <col min="1519" max="1755" width="9.140625" style="89"/>
    <col min="1756" max="1756" width="9" style="89" bestFit="1" customWidth="1"/>
    <col min="1757" max="1757" width="9.85546875" style="89" bestFit="1" customWidth="1"/>
    <col min="1758" max="1758" width="9.140625" style="89" bestFit="1" customWidth="1"/>
    <col min="1759" max="1759" width="16" style="89" bestFit="1" customWidth="1"/>
    <col min="1760" max="1760" width="9" style="89" bestFit="1" customWidth="1"/>
    <col min="1761" max="1761" width="7.85546875" style="89" bestFit="1" customWidth="1"/>
    <col min="1762" max="1762" width="11.7109375" style="89" bestFit="1" customWidth="1"/>
    <col min="1763" max="1763" width="14.28515625" style="89" customWidth="1"/>
    <col min="1764" max="1764" width="11.7109375" style="89" bestFit="1" customWidth="1"/>
    <col min="1765" max="1765" width="14.140625" style="89" bestFit="1" customWidth="1"/>
    <col min="1766" max="1766" width="16.7109375" style="89" customWidth="1"/>
    <col min="1767" max="1767" width="16.5703125" style="89" customWidth="1"/>
    <col min="1768" max="1769" width="7.85546875" style="89" bestFit="1" customWidth="1"/>
    <col min="1770" max="1770" width="8" style="89" bestFit="1" customWidth="1"/>
    <col min="1771" max="1772" width="7.85546875" style="89" bestFit="1" customWidth="1"/>
    <col min="1773" max="1773" width="9.7109375" style="89" customWidth="1"/>
    <col min="1774" max="1774" width="12.85546875" style="89" customWidth="1"/>
    <col min="1775" max="2011" width="9.140625" style="89"/>
    <col min="2012" max="2012" width="9" style="89" bestFit="1" customWidth="1"/>
    <col min="2013" max="2013" width="9.85546875" style="89" bestFit="1" customWidth="1"/>
    <col min="2014" max="2014" width="9.140625" style="89" bestFit="1" customWidth="1"/>
    <col min="2015" max="2015" width="16" style="89" bestFit="1" customWidth="1"/>
    <col min="2016" max="2016" width="9" style="89" bestFit="1" customWidth="1"/>
    <col min="2017" max="2017" width="7.85546875" style="89" bestFit="1" customWidth="1"/>
    <col min="2018" max="2018" width="11.7109375" style="89" bestFit="1" customWidth="1"/>
    <col min="2019" max="2019" width="14.28515625" style="89" customWidth="1"/>
    <col min="2020" max="2020" width="11.7109375" style="89" bestFit="1" customWidth="1"/>
    <col min="2021" max="2021" width="14.140625" style="89" bestFit="1" customWidth="1"/>
    <col min="2022" max="2022" width="16.7109375" style="89" customWidth="1"/>
    <col min="2023" max="2023" width="16.5703125" style="89" customWidth="1"/>
    <col min="2024" max="2025" width="7.85546875" style="89" bestFit="1" customWidth="1"/>
    <col min="2026" max="2026" width="8" style="89" bestFit="1" customWidth="1"/>
    <col min="2027" max="2028" width="7.85546875" style="89" bestFit="1" customWidth="1"/>
    <col min="2029" max="2029" width="9.7109375" style="89" customWidth="1"/>
    <col min="2030" max="2030" width="12.85546875" style="89" customWidth="1"/>
    <col min="2031" max="2267" width="9.140625" style="89"/>
    <col min="2268" max="2268" width="9" style="89" bestFit="1" customWidth="1"/>
    <col min="2269" max="2269" width="9.85546875" style="89" bestFit="1" customWidth="1"/>
    <col min="2270" max="2270" width="9.140625" style="89" bestFit="1" customWidth="1"/>
    <col min="2271" max="2271" width="16" style="89" bestFit="1" customWidth="1"/>
    <col min="2272" max="2272" width="9" style="89" bestFit="1" customWidth="1"/>
    <col min="2273" max="2273" width="7.85546875" style="89" bestFit="1" customWidth="1"/>
    <col min="2274" max="2274" width="11.7109375" style="89" bestFit="1" customWidth="1"/>
    <col min="2275" max="2275" width="14.28515625" style="89" customWidth="1"/>
    <col min="2276" max="2276" width="11.7109375" style="89" bestFit="1" customWidth="1"/>
    <col min="2277" max="2277" width="14.140625" style="89" bestFit="1" customWidth="1"/>
    <col min="2278" max="2278" width="16.7109375" style="89" customWidth="1"/>
    <col min="2279" max="2279" width="16.5703125" style="89" customWidth="1"/>
    <col min="2280" max="2281" width="7.85546875" style="89" bestFit="1" customWidth="1"/>
    <col min="2282" max="2282" width="8" style="89" bestFit="1" customWidth="1"/>
    <col min="2283" max="2284" width="7.85546875" style="89" bestFit="1" customWidth="1"/>
    <col min="2285" max="2285" width="9.7109375" style="89" customWidth="1"/>
    <col min="2286" max="2286" width="12.85546875" style="89" customWidth="1"/>
    <col min="2287" max="2523" width="9.140625" style="89"/>
    <col min="2524" max="2524" width="9" style="89" bestFit="1" customWidth="1"/>
    <col min="2525" max="2525" width="9.85546875" style="89" bestFit="1" customWidth="1"/>
    <col min="2526" max="2526" width="9.140625" style="89" bestFit="1" customWidth="1"/>
    <col min="2527" max="2527" width="16" style="89" bestFit="1" customWidth="1"/>
    <col min="2528" max="2528" width="9" style="89" bestFit="1" customWidth="1"/>
    <col min="2529" max="2529" width="7.85546875" style="89" bestFit="1" customWidth="1"/>
    <col min="2530" max="2530" width="11.7109375" style="89" bestFit="1" customWidth="1"/>
    <col min="2531" max="2531" width="14.28515625" style="89" customWidth="1"/>
    <col min="2532" max="2532" width="11.7109375" style="89" bestFit="1" customWidth="1"/>
    <col min="2533" max="2533" width="14.140625" style="89" bestFit="1" customWidth="1"/>
    <col min="2534" max="2534" width="16.7109375" style="89" customWidth="1"/>
    <col min="2535" max="2535" width="16.5703125" style="89" customWidth="1"/>
    <col min="2536" max="2537" width="7.85546875" style="89" bestFit="1" customWidth="1"/>
    <col min="2538" max="2538" width="8" style="89" bestFit="1" customWidth="1"/>
    <col min="2539" max="2540" width="7.85546875" style="89" bestFit="1" customWidth="1"/>
    <col min="2541" max="2541" width="9.7109375" style="89" customWidth="1"/>
    <col min="2542" max="2542" width="12.85546875" style="89" customWidth="1"/>
    <col min="2543" max="2779" width="9.140625" style="89"/>
    <col min="2780" max="2780" width="9" style="89" bestFit="1" customWidth="1"/>
    <col min="2781" max="2781" width="9.85546875" style="89" bestFit="1" customWidth="1"/>
    <col min="2782" max="2782" width="9.140625" style="89" bestFit="1" customWidth="1"/>
    <col min="2783" max="2783" width="16" style="89" bestFit="1" customWidth="1"/>
    <col min="2784" max="2784" width="9" style="89" bestFit="1" customWidth="1"/>
    <col min="2785" max="2785" width="7.85546875" style="89" bestFit="1" customWidth="1"/>
    <col min="2786" max="2786" width="11.7109375" style="89" bestFit="1" customWidth="1"/>
    <col min="2787" max="2787" width="14.28515625" style="89" customWidth="1"/>
    <col min="2788" max="2788" width="11.7109375" style="89" bestFit="1" customWidth="1"/>
    <col min="2789" max="2789" width="14.140625" style="89" bestFit="1" customWidth="1"/>
    <col min="2790" max="2790" width="16.7109375" style="89" customWidth="1"/>
    <col min="2791" max="2791" width="16.5703125" style="89" customWidth="1"/>
    <col min="2792" max="2793" width="7.85546875" style="89" bestFit="1" customWidth="1"/>
    <col min="2794" max="2794" width="8" style="89" bestFit="1" customWidth="1"/>
    <col min="2795" max="2796" width="7.85546875" style="89" bestFit="1" customWidth="1"/>
    <col min="2797" max="2797" width="9.7109375" style="89" customWidth="1"/>
    <col min="2798" max="2798" width="12.85546875" style="89" customWidth="1"/>
    <col min="2799" max="3035" width="9.140625" style="89"/>
    <col min="3036" max="3036" width="9" style="89" bestFit="1" customWidth="1"/>
    <col min="3037" max="3037" width="9.85546875" style="89" bestFit="1" customWidth="1"/>
    <col min="3038" max="3038" width="9.140625" style="89" bestFit="1" customWidth="1"/>
    <col min="3039" max="3039" width="16" style="89" bestFit="1" customWidth="1"/>
    <col min="3040" max="3040" width="9" style="89" bestFit="1" customWidth="1"/>
    <col min="3041" max="3041" width="7.85546875" style="89" bestFit="1" customWidth="1"/>
    <col min="3042" max="3042" width="11.7109375" style="89" bestFit="1" customWidth="1"/>
    <col min="3043" max="3043" width="14.28515625" style="89" customWidth="1"/>
    <col min="3044" max="3044" width="11.7109375" style="89" bestFit="1" customWidth="1"/>
    <col min="3045" max="3045" width="14.140625" style="89" bestFit="1" customWidth="1"/>
    <col min="3046" max="3046" width="16.7109375" style="89" customWidth="1"/>
    <col min="3047" max="3047" width="16.5703125" style="89" customWidth="1"/>
    <col min="3048" max="3049" width="7.85546875" style="89" bestFit="1" customWidth="1"/>
    <col min="3050" max="3050" width="8" style="89" bestFit="1" customWidth="1"/>
    <col min="3051" max="3052" width="7.85546875" style="89" bestFit="1" customWidth="1"/>
    <col min="3053" max="3053" width="9.7109375" style="89" customWidth="1"/>
    <col min="3054" max="3054" width="12.85546875" style="89" customWidth="1"/>
    <col min="3055" max="3291" width="9.140625" style="89"/>
    <col min="3292" max="3292" width="9" style="89" bestFit="1" customWidth="1"/>
    <col min="3293" max="3293" width="9.85546875" style="89" bestFit="1" customWidth="1"/>
    <col min="3294" max="3294" width="9.140625" style="89" bestFit="1" customWidth="1"/>
    <col min="3295" max="3295" width="16" style="89" bestFit="1" customWidth="1"/>
    <col min="3296" max="3296" width="9" style="89" bestFit="1" customWidth="1"/>
    <col min="3297" max="3297" width="7.85546875" style="89" bestFit="1" customWidth="1"/>
    <col min="3298" max="3298" width="11.7109375" style="89" bestFit="1" customWidth="1"/>
    <col min="3299" max="3299" width="14.28515625" style="89" customWidth="1"/>
    <col min="3300" max="3300" width="11.7109375" style="89" bestFit="1" customWidth="1"/>
    <col min="3301" max="3301" width="14.140625" style="89" bestFit="1" customWidth="1"/>
    <col min="3302" max="3302" width="16.7109375" style="89" customWidth="1"/>
    <col min="3303" max="3303" width="16.5703125" style="89" customWidth="1"/>
    <col min="3304" max="3305" width="7.85546875" style="89" bestFit="1" customWidth="1"/>
    <col min="3306" max="3306" width="8" style="89" bestFit="1" customWidth="1"/>
    <col min="3307" max="3308" width="7.85546875" style="89" bestFit="1" customWidth="1"/>
    <col min="3309" max="3309" width="9.7109375" style="89" customWidth="1"/>
    <col min="3310" max="3310" width="12.85546875" style="89" customWidth="1"/>
    <col min="3311" max="3547" width="9.140625" style="89"/>
    <col min="3548" max="3548" width="9" style="89" bestFit="1" customWidth="1"/>
    <col min="3549" max="3549" width="9.85546875" style="89" bestFit="1" customWidth="1"/>
    <col min="3550" max="3550" width="9.140625" style="89" bestFit="1" customWidth="1"/>
    <col min="3551" max="3551" width="16" style="89" bestFit="1" customWidth="1"/>
    <col min="3552" max="3552" width="9" style="89" bestFit="1" customWidth="1"/>
    <col min="3553" max="3553" width="7.85546875" style="89" bestFit="1" customWidth="1"/>
    <col min="3554" max="3554" width="11.7109375" style="89" bestFit="1" customWidth="1"/>
    <col min="3555" max="3555" width="14.28515625" style="89" customWidth="1"/>
    <col min="3556" max="3556" width="11.7109375" style="89" bestFit="1" customWidth="1"/>
    <col min="3557" max="3557" width="14.140625" style="89" bestFit="1" customWidth="1"/>
    <col min="3558" max="3558" width="16.7109375" style="89" customWidth="1"/>
    <col min="3559" max="3559" width="16.5703125" style="89" customWidth="1"/>
    <col min="3560" max="3561" width="7.85546875" style="89" bestFit="1" customWidth="1"/>
    <col min="3562" max="3562" width="8" style="89" bestFit="1" customWidth="1"/>
    <col min="3563" max="3564" width="7.85546875" style="89" bestFit="1" customWidth="1"/>
    <col min="3565" max="3565" width="9.7109375" style="89" customWidth="1"/>
    <col min="3566" max="3566" width="12.85546875" style="89" customWidth="1"/>
    <col min="3567" max="3803" width="9.140625" style="89"/>
    <col min="3804" max="3804" width="9" style="89" bestFit="1" customWidth="1"/>
    <col min="3805" max="3805" width="9.85546875" style="89" bestFit="1" customWidth="1"/>
    <col min="3806" max="3806" width="9.140625" style="89" bestFit="1" customWidth="1"/>
    <col min="3807" max="3807" width="16" style="89" bestFit="1" customWidth="1"/>
    <col min="3808" max="3808" width="9" style="89" bestFit="1" customWidth="1"/>
    <col min="3809" max="3809" width="7.85546875" style="89" bestFit="1" customWidth="1"/>
    <col min="3810" max="3810" width="11.7109375" style="89" bestFit="1" customWidth="1"/>
    <col min="3811" max="3811" width="14.28515625" style="89" customWidth="1"/>
    <col min="3812" max="3812" width="11.7109375" style="89" bestFit="1" customWidth="1"/>
    <col min="3813" max="3813" width="14.140625" style="89" bestFit="1" customWidth="1"/>
    <col min="3814" max="3814" width="16.7109375" style="89" customWidth="1"/>
    <col min="3815" max="3815" width="16.5703125" style="89" customWidth="1"/>
    <col min="3816" max="3817" width="7.85546875" style="89" bestFit="1" customWidth="1"/>
    <col min="3818" max="3818" width="8" style="89" bestFit="1" customWidth="1"/>
    <col min="3819" max="3820" width="7.85546875" style="89" bestFit="1" customWidth="1"/>
    <col min="3821" max="3821" width="9.7109375" style="89" customWidth="1"/>
    <col min="3822" max="3822" width="12.85546875" style="89" customWidth="1"/>
    <col min="3823" max="4059" width="9.140625" style="89"/>
    <col min="4060" max="4060" width="9" style="89" bestFit="1" customWidth="1"/>
    <col min="4061" max="4061" width="9.85546875" style="89" bestFit="1" customWidth="1"/>
    <col min="4062" max="4062" width="9.140625" style="89" bestFit="1" customWidth="1"/>
    <col min="4063" max="4063" width="16" style="89" bestFit="1" customWidth="1"/>
    <col min="4064" max="4064" width="9" style="89" bestFit="1" customWidth="1"/>
    <col min="4065" max="4065" width="7.85546875" style="89" bestFit="1" customWidth="1"/>
    <col min="4066" max="4066" width="11.7109375" style="89" bestFit="1" customWidth="1"/>
    <col min="4067" max="4067" width="14.28515625" style="89" customWidth="1"/>
    <col min="4068" max="4068" width="11.7109375" style="89" bestFit="1" customWidth="1"/>
    <col min="4069" max="4069" width="14.140625" style="89" bestFit="1" customWidth="1"/>
    <col min="4070" max="4070" width="16.7109375" style="89" customWidth="1"/>
    <col min="4071" max="4071" width="16.5703125" style="89" customWidth="1"/>
    <col min="4072" max="4073" width="7.85546875" style="89" bestFit="1" customWidth="1"/>
    <col min="4074" max="4074" width="8" style="89" bestFit="1" customWidth="1"/>
    <col min="4075" max="4076" width="7.85546875" style="89" bestFit="1" customWidth="1"/>
    <col min="4077" max="4077" width="9.7109375" style="89" customWidth="1"/>
    <col min="4078" max="4078" width="12.85546875" style="89" customWidth="1"/>
    <col min="4079" max="4315" width="9.140625" style="89"/>
    <col min="4316" max="4316" width="9" style="89" bestFit="1" customWidth="1"/>
    <col min="4317" max="4317" width="9.85546875" style="89" bestFit="1" customWidth="1"/>
    <col min="4318" max="4318" width="9.140625" style="89" bestFit="1" customWidth="1"/>
    <col min="4319" max="4319" width="16" style="89" bestFit="1" customWidth="1"/>
    <col min="4320" max="4320" width="9" style="89" bestFit="1" customWidth="1"/>
    <col min="4321" max="4321" width="7.85546875" style="89" bestFit="1" customWidth="1"/>
    <col min="4322" max="4322" width="11.7109375" style="89" bestFit="1" customWidth="1"/>
    <col min="4323" max="4323" width="14.28515625" style="89" customWidth="1"/>
    <col min="4324" max="4324" width="11.7109375" style="89" bestFit="1" customWidth="1"/>
    <col min="4325" max="4325" width="14.140625" style="89" bestFit="1" customWidth="1"/>
    <col min="4326" max="4326" width="16.7109375" style="89" customWidth="1"/>
    <col min="4327" max="4327" width="16.5703125" style="89" customWidth="1"/>
    <col min="4328" max="4329" width="7.85546875" style="89" bestFit="1" customWidth="1"/>
    <col min="4330" max="4330" width="8" style="89" bestFit="1" customWidth="1"/>
    <col min="4331" max="4332" width="7.85546875" style="89" bestFit="1" customWidth="1"/>
    <col min="4333" max="4333" width="9.7109375" style="89" customWidth="1"/>
    <col min="4334" max="4334" width="12.85546875" style="89" customWidth="1"/>
    <col min="4335" max="4571" width="9.140625" style="89"/>
    <col min="4572" max="4572" width="9" style="89" bestFit="1" customWidth="1"/>
    <col min="4573" max="4573" width="9.85546875" style="89" bestFit="1" customWidth="1"/>
    <col min="4574" max="4574" width="9.140625" style="89" bestFit="1" customWidth="1"/>
    <col min="4575" max="4575" width="16" style="89" bestFit="1" customWidth="1"/>
    <col min="4576" max="4576" width="9" style="89" bestFit="1" customWidth="1"/>
    <col min="4577" max="4577" width="7.85546875" style="89" bestFit="1" customWidth="1"/>
    <col min="4578" max="4578" width="11.7109375" style="89" bestFit="1" customWidth="1"/>
    <col min="4579" max="4579" width="14.28515625" style="89" customWidth="1"/>
    <col min="4580" max="4580" width="11.7109375" style="89" bestFit="1" customWidth="1"/>
    <col min="4581" max="4581" width="14.140625" style="89" bestFit="1" customWidth="1"/>
    <col min="4582" max="4582" width="16.7109375" style="89" customWidth="1"/>
    <col min="4583" max="4583" width="16.5703125" style="89" customWidth="1"/>
    <col min="4584" max="4585" width="7.85546875" style="89" bestFit="1" customWidth="1"/>
    <col min="4586" max="4586" width="8" style="89" bestFit="1" customWidth="1"/>
    <col min="4587" max="4588" width="7.85546875" style="89" bestFit="1" customWidth="1"/>
    <col min="4589" max="4589" width="9.7109375" style="89" customWidth="1"/>
    <col min="4590" max="4590" width="12.85546875" style="89" customWidth="1"/>
    <col min="4591" max="4827" width="9.140625" style="89"/>
    <col min="4828" max="4828" width="9" style="89" bestFit="1" customWidth="1"/>
    <col min="4829" max="4829" width="9.85546875" style="89" bestFit="1" customWidth="1"/>
    <col min="4830" max="4830" width="9.140625" style="89" bestFit="1" customWidth="1"/>
    <col min="4831" max="4831" width="16" style="89" bestFit="1" customWidth="1"/>
    <col min="4832" max="4832" width="9" style="89" bestFit="1" customWidth="1"/>
    <col min="4833" max="4833" width="7.85546875" style="89" bestFit="1" customWidth="1"/>
    <col min="4834" max="4834" width="11.7109375" style="89" bestFit="1" customWidth="1"/>
    <col min="4835" max="4835" width="14.28515625" style="89" customWidth="1"/>
    <col min="4836" max="4836" width="11.7109375" style="89" bestFit="1" customWidth="1"/>
    <col min="4837" max="4837" width="14.140625" style="89" bestFit="1" customWidth="1"/>
    <col min="4838" max="4838" width="16.7109375" style="89" customWidth="1"/>
    <col min="4839" max="4839" width="16.5703125" style="89" customWidth="1"/>
    <col min="4840" max="4841" width="7.85546875" style="89" bestFit="1" customWidth="1"/>
    <col min="4842" max="4842" width="8" style="89" bestFit="1" customWidth="1"/>
    <col min="4843" max="4844" width="7.85546875" style="89" bestFit="1" customWidth="1"/>
    <col min="4845" max="4845" width="9.7109375" style="89" customWidth="1"/>
    <col min="4846" max="4846" width="12.85546875" style="89" customWidth="1"/>
    <col min="4847" max="5083" width="9.140625" style="89"/>
    <col min="5084" max="5084" width="9" style="89" bestFit="1" customWidth="1"/>
    <col min="5085" max="5085" width="9.85546875" style="89" bestFit="1" customWidth="1"/>
    <col min="5086" max="5086" width="9.140625" style="89" bestFit="1" customWidth="1"/>
    <col min="5087" max="5087" width="16" style="89" bestFit="1" customWidth="1"/>
    <col min="5088" max="5088" width="9" style="89" bestFit="1" customWidth="1"/>
    <col min="5089" max="5089" width="7.85546875" style="89" bestFit="1" customWidth="1"/>
    <col min="5090" max="5090" width="11.7109375" style="89" bestFit="1" customWidth="1"/>
    <col min="5091" max="5091" width="14.28515625" style="89" customWidth="1"/>
    <col min="5092" max="5092" width="11.7109375" style="89" bestFit="1" customWidth="1"/>
    <col min="5093" max="5093" width="14.140625" style="89" bestFit="1" customWidth="1"/>
    <col min="5094" max="5094" width="16.7109375" style="89" customWidth="1"/>
    <col min="5095" max="5095" width="16.5703125" style="89" customWidth="1"/>
    <col min="5096" max="5097" width="7.85546875" style="89" bestFit="1" customWidth="1"/>
    <col min="5098" max="5098" width="8" style="89" bestFit="1" customWidth="1"/>
    <col min="5099" max="5100" width="7.85546875" style="89" bestFit="1" customWidth="1"/>
    <col min="5101" max="5101" width="9.7109375" style="89" customWidth="1"/>
    <col min="5102" max="5102" width="12.85546875" style="89" customWidth="1"/>
    <col min="5103" max="5339" width="9.140625" style="89"/>
    <col min="5340" max="5340" width="9" style="89" bestFit="1" customWidth="1"/>
    <col min="5341" max="5341" width="9.85546875" style="89" bestFit="1" customWidth="1"/>
    <col min="5342" max="5342" width="9.140625" style="89" bestFit="1" customWidth="1"/>
    <col min="5343" max="5343" width="16" style="89" bestFit="1" customWidth="1"/>
    <col min="5344" max="5344" width="9" style="89" bestFit="1" customWidth="1"/>
    <col min="5345" max="5345" width="7.85546875" style="89" bestFit="1" customWidth="1"/>
    <col min="5346" max="5346" width="11.7109375" style="89" bestFit="1" customWidth="1"/>
    <col min="5347" max="5347" width="14.28515625" style="89" customWidth="1"/>
    <col min="5348" max="5348" width="11.7109375" style="89" bestFit="1" customWidth="1"/>
    <col min="5349" max="5349" width="14.140625" style="89" bestFit="1" customWidth="1"/>
    <col min="5350" max="5350" width="16.7109375" style="89" customWidth="1"/>
    <col min="5351" max="5351" width="16.5703125" style="89" customWidth="1"/>
    <col min="5352" max="5353" width="7.85546875" style="89" bestFit="1" customWidth="1"/>
    <col min="5354" max="5354" width="8" style="89" bestFit="1" customWidth="1"/>
    <col min="5355" max="5356" width="7.85546875" style="89" bestFit="1" customWidth="1"/>
    <col min="5357" max="5357" width="9.7109375" style="89" customWidth="1"/>
    <col min="5358" max="5358" width="12.85546875" style="89" customWidth="1"/>
    <col min="5359" max="5595" width="9.140625" style="89"/>
    <col min="5596" max="5596" width="9" style="89" bestFit="1" customWidth="1"/>
    <col min="5597" max="5597" width="9.85546875" style="89" bestFit="1" customWidth="1"/>
    <col min="5598" max="5598" width="9.140625" style="89" bestFit="1" customWidth="1"/>
    <col min="5599" max="5599" width="16" style="89" bestFit="1" customWidth="1"/>
    <col min="5600" max="5600" width="9" style="89" bestFit="1" customWidth="1"/>
    <col min="5601" max="5601" width="7.85546875" style="89" bestFit="1" customWidth="1"/>
    <col min="5602" max="5602" width="11.7109375" style="89" bestFit="1" customWidth="1"/>
    <col min="5603" max="5603" width="14.28515625" style="89" customWidth="1"/>
    <col min="5604" max="5604" width="11.7109375" style="89" bestFit="1" customWidth="1"/>
    <col min="5605" max="5605" width="14.140625" style="89" bestFit="1" customWidth="1"/>
    <col min="5606" max="5606" width="16.7109375" style="89" customWidth="1"/>
    <col min="5607" max="5607" width="16.5703125" style="89" customWidth="1"/>
    <col min="5608" max="5609" width="7.85546875" style="89" bestFit="1" customWidth="1"/>
    <col min="5610" max="5610" width="8" style="89" bestFit="1" customWidth="1"/>
    <col min="5611" max="5612" width="7.85546875" style="89" bestFit="1" customWidth="1"/>
    <col min="5613" max="5613" width="9.7109375" style="89" customWidth="1"/>
    <col min="5614" max="5614" width="12.85546875" style="89" customWidth="1"/>
    <col min="5615" max="5851" width="9.140625" style="89"/>
    <col min="5852" max="5852" width="9" style="89" bestFit="1" customWidth="1"/>
    <col min="5853" max="5853" width="9.85546875" style="89" bestFit="1" customWidth="1"/>
    <col min="5854" max="5854" width="9.140625" style="89" bestFit="1" customWidth="1"/>
    <col min="5855" max="5855" width="16" style="89" bestFit="1" customWidth="1"/>
    <col min="5856" max="5856" width="9" style="89" bestFit="1" customWidth="1"/>
    <col min="5857" max="5857" width="7.85546875" style="89" bestFit="1" customWidth="1"/>
    <col min="5858" max="5858" width="11.7109375" style="89" bestFit="1" customWidth="1"/>
    <col min="5859" max="5859" width="14.28515625" style="89" customWidth="1"/>
    <col min="5860" max="5860" width="11.7109375" style="89" bestFit="1" customWidth="1"/>
    <col min="5861" max="5861" width="14.140625" style="89" bestFit="1" customWidth="1"/>
    <col min="5862" max="5862" width="16.7109375" style="89" customWidth="1"/>
    <col min="5863" max="5863" width="16.5703125" style="89" customWidth="1"/>
    <col min="5864" max="5865" width="7.85546875" style="89" bestFit="1" customWidth="1"/>
    <col min="5866" max="5866" width="8" style="89" bestFit="1" customWidth="1"/>
    <col min="5867" max="5868" width="7.85546875" style="89" bestFit="1" customWidth="1"/>
    <col min="5869" max="5869" width="9.7109375" style="89" customWidth="1"/>
    <col min="5870" max="5870" width="12.85546875" style="89" customWidth="1"/>
    <col min="5871" max="6107" width="9.140625" style="89"/>
    <col min="6108" max="6108" width="9" style="89" bestFit="1" customWidth="1"/>
    <col min="6109" max="6109" width="9.85546875" style="89" bestFit="1" customWidth="1"/>
    <col min="6110" max="6110" width="9.140625" style="89" bestFit="1" customWidth="1"/>
    <col min="6111" max="6111" width="16" style="89" bestFit="1" customWidth="1"/>
    <col min="6112" max="6112" width="9" style="89" bestFit="1" customWidth="1"/>
    <col min="6113" max="6113" width="7.85546875" style="89" bestFit="1" customWidth="1"/>
    <col min="6114" max="6114" width="11.7109375" style="89" bestFit="1" customWidth="1"/>
    <col min="6115" max="6115" width="14.28515625" style="89" customWidth="1"/>
    <col min="6116" max="6116" width="11.7109375" style="89" bestFit="1" customWidth="1"/>
    <col min="6117" max="6117" width="14.140625" style="89" bestFit="1" customWidth="1"/>
    <col min="6118" max="6118" width="16.7109375" style="89" customWidth="1"/>
    <col min="6119" max="6119" width="16.5703125" style="89" customWidth="1"/>
    <col min="6120" max="6121" width="7.85546875" style="89" bestFit="1" customWidth="1"/>
    <col min="6122" max="6122" width="8" style="89" bestFit="1" customWidth="1"/>
    <col min="6123" max="6124" width="7.85546875" style="89" bestFit="1" customWidth="1"/>
    <col min="6125" max="6125" width="9.7109375" style="89" customWidth="1"/>
    <col min="6126" max="6126" width="12.85546875" style="89" customWidth="1"/>
    <col min="6127" max="6363" width="9.140625" style="89"/>
    <col min="6364" max="6364" width="9" style="89" bestFit="1" customWidth="1"/>
    <col min="6365" max="6365" width="9.85546875" style="89" bestFit="1" customWidth="1"/>
    <col min="6366" max="6366" width="9.140625" style="89" bestFit="1" customWidth="1"/>
    <col min="6367" max="6367" width="16" style="89" bestFit="1" customWidth="1"/>
    <col min="6368" max="6368" width="9" style="89" bestFit="1" customWidth="1"/>
    <col min="6369" max="6369" width="7.85546875" style="89" bestFit="1" customWidth="1"/>
    <col min="6370" max="6370" width="11.7109375" style="89" bestFit="1" customWidth="1"/>
    <col min="6371" max="6371" width="14.28515625" style="89" customWidth="1"/>
    <col min="6372" max="6372" width="11.7109375" style="89" bestFit="1" customWidth="1"/>
    <col min="6373" max="6373" width="14.140625" style="89" bestFit="1" customWidth="1"/>
    <col min="6374" max="6374" width="16.7109375" style="89" customWidth="1"/>
    <col min="6375" max="6375" width="16.5703125" style="89" customWidth="1"/>
    <col min="6376" max="6377" width="7.85546875" style="89" bestFit="1" customWidth="1"/>
    <col min="6378" max="6378" width="8" style="89" bestFit="1" customWidth="1"/>
    <col min="6379" max="6380" width="7.85546875" style="89" bestFit="1" customWidth="1"/>
    <col min="6381" max="6381" width="9.7109375" style="89" customWidth="1"/>
    <col min="6382" max="6382" width="12.85546875" style="89" customWidth="1"/>
    <col min="6383" max="6619" width="9.140625" style="89"/>
    <col min="6620" max="6620" width="9" style="89" bestFit="1" customWidth="1"/>
    <col min="6621" max="6621" width="9.85546875" style="89" bestFit="1" customWidth="1"/>
    <col min="6622" max="6622" width="9.140625" style="89" bestFit="1" customWidth="1"/>
    <col min="6623" max="6623" width="16" style="89" bestFit="1" customWidth="1"/>
    <col min="6624" max="6624" width="9" style="89" bestFit="1" customWidth="1"/>
    <col min="6625" max="6625" width="7.85546875" style="89" bestFit="1" customWidth="1"/>
    <col min="6626" max="6626" width="11.7109375" style="89" bestFit="1" customWidth="1"/>
    <col min="6627" max="6627" width="14.28515625" style="89" customWidth="1"/>
    <col min="6628" max="6628" width="11.7109375" style="89" bestFit="1" customWidth="1"/>
    <col min="6629" max="6629" width="14.140625" style="89" bestFit="1" customWidth="1"/>
    <col min="6630" max="6630" width="16.7109375" style="89" customWidth="1"/>
    <col min="6631" max="6631" width="16.5703125" style="89" customWidth="1"/>
    <col min="6632" max="6633" width="7.85546875" style="89" bestFit="1" customWidth="1"/>
    <col min="6634" max="6634" width="8" style="89" bestFit="1" customWidth="1"/>
    <col min="6635" max="6636" width="7.85546875" style="89" bestFit="1" customWidth="1"/>
    <col min="6637" max="6637" width="9.7109375" style="89" customWidth="1"/>
    <col min="6638" max="6638" width="12.85546875" style="89" customWidth="1"/>
    <col min="6639" max="6875" width="9.140625" style="89"/>
    <col min="6876" max="6876" width="9" style="89" bestFit="1" customWidth="1"/>
    <col min="6877" max="6877" width="9.85546875" style="89" bestFit="1" customWidth="1"/>
    <col min="6878" max="6878" width="9.140625" style="89" bestFit="1" customWidth="1"/>
    <col min="6879" max="6879" width="16" style="89" bestFit="1" customWidth="1"/>
    <col min="6880" max="6880" width="9" style="89" bestFit="1" customWidth="1"/>
    <col min="6881" max="6881" width="7.85546875" style="89" bestFit="1" customWidth="1"/>
    <col min="6882" max="6882" width="11.7109375" style="89" bestFit="1" customWidth="1"/>
    <col min="6883" max="6883" width="14.28515625" style="89" customWidth="1"/>
    <col min="6884" max="6884" width="11.7109375" style="89" bestFit="1" customWidth="1"/>
    <col min="6885" max="6885" width="14.140625" style="89" bestFit="1" customWidth="1"/>
    <col min="6886" max="6886" width="16.7109375" style="89" customWidth="1"/>
    <col min="6887" max="6887" width="16.5703125" style="89" customWidth="1"/>
    <col min="6888" max="6889" width="7.85546875" style="89" bestFit="1" customWidth="1"/>
    <col min="6890" max="6890" width="8" style="89" bestFit="1" customWidth="1"/>
    <col min="6891" max="6892" width="7.85546875" style="89" bestFit="1" customWidth="1"/>
    <col min="6893" max="6893" width="9.7109375" style="89" customWidth="1"/>
    <col min="6894" max="6894" width="12.85546875" style="89" customWidth="1"/>
    <col min="6895" max="7131" width="9.140625" style="89"/>
    <col min="7132" max="7132" width="9" style="89" bestFit="1" customWidth="1"/>
    <col min="7133" max="7133" width="9.85546875" style="89" bestFit="1" customWidth="1"/>
    <col min="7134" max="7134" width="9.140625" style="89" bestFit="1" customWidth="1"/>
    <col min="7135" max="7135" width="16" style="89" bestFit="1" customWidth="1"/>
    <col min="7136" max="7136" width="9" style="89" bestFit="1" customWidth="1"/>
    <col min="7137" max="7137" width="7.85546875" style="89" bestFit="1" customWidth="1"/>
    <col min="7138" max="7138" width="11.7109375" style="89" bestFit="1" customWidth="1"/>
    <col min="7139" max="7139" width="14.28515625" style="89" customWidth="1"/>
    <col min="7140" max="7140" width="11.7109375" style="89" bestFit="1" customWidth="1"/>
    <col min="7141" max="7141" width="14.140625" style="89" bestFit="1" customWidth="1"/>
    <col min="7142" max="7142" width="16.7109375" style="89" customWidth="1"/>
    <col min="7143" max="7143" width="16.5703125" style="89" customWidth="1"/>
    <col min="7144" max="7145" width="7.85546875" style="89" bestFit="1" customWidth="1"/>
    <col min="7146" max="7146" width="8" style="89" bestFit="1" customWidth="1"/>
    <col min="7147" max="7148" width="7.85546875" style="89" bestFit="1" customWidth="1"/>
    <col min="7149" max="7149" width="9.7109375" style="89" customWidth="1"/>
    <col min="7150" max="7150" width="12.85546875" style="89" customWidth="1"/>
    <col min="7151" max="7387" width="9.140625" style="89"/>
    <col min="7388" max="7388" width="9" style="89" bestFit="1" customWidth="1"/>
    <col min="7389" max="7389" width="9.85546875" style="89" bestFit="1" customWidth="1"/>
    <col min="7390" max="7390" width="9.140625" style="89" bestFit="1" customWidth="1"/>
    <col min="7391" max="7391" width="16" style="89" bestFit="1" customWidth="1"/>
    <col min="7392" max="7392" width="9" style="89" bestFit="1" customWidth="1"/>
    <col min="7393" max="7393" width="7.85546875" style="89" bestFit="1" customWidth="1"/>
    <col min="7394" max="7394" width="11.7109375" style="89" bestFit="1" customWidth="1"/>
    <col min="7395" max="7395" width="14.28515625" style="89" customWidth="1"/>
    <col min="7396" max="7396" width="11.7109375" style="89" bestFit="1" customWidth="1"/>
    <col min="7397" max="7397" width="14.140625" style="89" bestFit="1" customWidth="1"/>
    <col min="7398" max="7398" width="16.7109375" style="89" customWidth="1"/>
    <col min="7399" max="7399" width="16.5703125" style="89" customWidth="1"/>
    <col min="7400" max="7401" width="7.85546875" style="89" bestFit="1" customWidth="1"/>
    <col min="7402" max="7402" width="8" style="89" bestFit="1" customWidth="1"/>
    <col min="7403" max="7404" width="7.85546875" style="89" bestFit="1" customWidth="1"/>
    <col min="7405" max="7405" width="9.7109375" style="89" customWidth="1"/>
    <col min="7406" max="7406" width="12.85546875" style="89" customWidth="1"/>
    <col min="7407" max="7643" width="9.140625" style="89"/>
    <col min="7644" max="7644" width="9" style="89" bestFit="1" customWidth="1"/>
    <col min="7645" max="7645" width="9.85546875" style="89" bestFit="1" customWidth="1"/>
    <col min="7646" max="7646" width="9.140625" style="89" bestFit="1" customWidth="1"/>
    <col min="7647" max="7647" width="16" style="89" bestFit="1" customWidth="1"/>
    <col min="7648" max="7648" width="9" style="89" bestFit="1" customWidth="1"/>
    <col min="7649" max="7649" width="7.85546875" style="89" bestFit="1" customWidth="1"/>
    <col min="7650" max="7650" width="11.7109375" style="89" bestFit="1" customWidth="1"/>
    <col min="7651" max="7651" width="14.28515625" style="89" customWidth="1"/>
    <col min="7652" max="7652" width="11.7109375" style="89" bestFit="1" customWidth="1"/>
    <col min="7653" max="7653" width="14.140625" style="89" bestFit="1" customWidth="1"/>
    <col min="7654" max="7654" width="16.7109375" style="89" customWidth="1"/>
    <col min="7655" max="7655" width="16.5703125" style="89" customWidth="1"/>
    <col min="7656" max="7657" width="7.85546875" style="89" bestFit="1" customWidth="1"/>
    <col min="7658" max="7658" width="8" style="89" bestFit="1" customWidth="1"/>
    <col min="7659" max="7660" width="7.85546875" style="89" bestFit="1" customWidth="1"/>
    <col min="7661" max="7661" width="9.7109375" style="89" customWidth="1"/>
    <col min="7662" max="7662" width="12.85546875" style="89" customWidth="1"/>
    <col min="7663" max="7899" width="9.140625" style="89"/>
    <col min="7900" max="7900" width="9" style="89" bestFit="1" customWidth="1"/>
    <col min="7901" max="7901" width="9.85546875" style="89" bestFit="1" customWidth="1"/>
    <col min="7902" max="7902" width="9.140625" style="89" bestFit="1" customWidth="1"/>
    <col min="7903" max="7903" width="16" style="89" bestFit="1" customWidth="1"/>
    <col min="7904" max="7904" width="9" style="89" bestFit="1" customWidth="1"/>
    <col min="7905" max="7905" width="7.85546875" style="89" bestFit="1" customWidth="1"/>
    <col min="7906" max="7906" width="11.7109375" style="89" bestFit="1" customWidth="1"/>
    <col min="7907" max="7907" width="14.28515625" style="89" customWidth="1"/>
    <col min="7908" max="7908" width="11.7109375" style="89" bestFit="1" customWidth="1"/>
    <col min="7909" max="7909" width="14.140625" style="89" bestFit="1" customWidth="1"/>
    <col min="7910" max="7910" width="16.7109375" style="89" customWidth="1"/>
    <col min="7911" max="7911" width="16.5703125" style="89" customWidth="1"/>
    <col min="7912" max="7913" width="7.85546875" style="89" bestFit="1" customWidth="1"/>
    <col min="7914" max="7914" width="8" style="89" bestFit="1" customWidth="1"/>
    <col min="7915" max="7916" width="7.85546875" style="89" bestFit="1" customWidth="1"/>
    <col min="7917" max="7917" width="9.7109375" style="89" customWidth="1"/>
    <col min="7918" max="7918" width="12.85546875" style="89" customWidth="1"/>
    <col min="7919" max="8155" width="9.140625" style="89"/>
    <col min="8156" max="8156" width="9" style="89" bestFit="1" customWidth="1"/>
    <col min="8157" max="8157" width="9.85546875" style="89" bestFit="1" customWidth="1"/>
    <col min="8158" max="8158" width="9.140625" style="89" bestFit="1" customWidth="1"/>
    <col min="8159" max="8159" width="16" style="89" bestFit="1" customWidth="1"/>
    <col min="8160" max="8160" width="9" style="89" bestFit="1" customWidth="1"/>
    <col min="8161" max="8161" width="7.85546875" style="89" bestFit="1" customWidth="1"/>
    <col min="8162" max="8162" width="11.7109375" style="89" bestFit="1" customWidth="1"/>
    <col min="8163" max="8163" width="14.28515625" style="89" customWidth="1"/>
    <col min="8164" max="8164" width="11.7109375" style="89" bestFit="1" customWidth="1"/>
    <col min="8165" max="8165" width="14.140625" style="89" bestFit="1" customWidth="1"/>
    <col min="8166" max="8166" width="16.7109375" style="89" customWidth="1"/>
    <col min="8167" max="8167" width="16.5703125" style="89" customWidth="1"/>
    <col min="8168" max="8169" width="7.85546875" style="89" bestFit="1" customWidth="1"/>
    <col min="8170" max="8170" width="8" style="89" bestFit="1" customWidth="1"/>
    <col min="8171" max="8172" width="7.85546875" style="89" bestFit="1" customWidth="1"/>
    <col min="8173" max="8173" width="9.7109375" style="89" customWidth="1"/>
    <col min="8174" max="8174" width="12.85546875" style="89" customWidth="1"/>
    <col min="8175" max="8411" width="9.140625" style="89"/>
    <col min="8412" max="8412" width="9" style="89" bestFit="1" customWidth="1"/>
    <col min="8413" max="8413" width="9.85546875" style="89" bestFit="1" customWidth="1"/>
    <col min="8414" max="8414" width="9.140625" style="89" bestFit="1" customWidth="1"/>
    <col min="8415" max="8415" width="16" style="89" bestFit="1" customWidth="1"/>
    <col min="8416" max="8416" width="9" style="89" bestFit="1" customWidth="1"/>
    <col min="8417" max="8417" width="7.85546875" style="89" bestFit="1" customWidth="1"/>
    <col min="8418" max="8418" width="11.7109375" style="89" bestFit="1" customWidth="1"/>
    <col min="8419" max="8419" width="14.28515625" style="89" customWidth="1"/>
    <col min="8420" max="8420" width="11.7109375" style="89" bestFit="1" customWidth="1"/>
    <col min="8421" max="8421" width="14.140625" style="89" bestFit="1" customWidth="1"/>
    <col min="8422" max="8422" width="16.7109375" style="89" customWidth="1"/>
    <col min="8423" max="8423" width="16.5703125" style="89" customWidth="1"/>
    <col min="8424" max="8425" width="7.85546875" style="89" bestFit="1" customWidth="1"/>
    <col min="8426" max="8426" width="8" style="89" bestFit="1" customWidth="1"/>
    <col min="8427" max="8428" width="7.85546875" style="89" bestFit="1" customWidth="1"/>
    <col min="8429" max="8429" width="9.7109375" style="89" customWidth="1"/>
    <col min="8430" max="8430" width="12.85546875" style="89" customWidth="1"/>
    <col min="8431" max="8667" width="9.140625" style="89"/>
    <col min="8668" max="8668" width="9" style="89" bestFit="1" customWidth="1"/>
    <col min="8669" max="8669" width="9.85546875" style="89" bestFit="1" customWidth="1"/>
    <col min="8670" max="8670" width="9.140625" style="89" bestFit="1" customWidth="1"/>
    <col min="8671" max="8671" width="16" style="89" bestFit="1" customWidth="1"/>
    <col min="8672" max="8672" width="9" style="89" bestFit="1" customWidth="1"/>
    <col min="8673" max="8673" width="7.85546875" style="89" bestFit="1" customWidth="1"/>
    <col min="8674" max="8674" width="11.7109375" style="89" bestFit="1" customWidth="1"/>
    <col min="8675" max="8675" width="14.28515625" style="89" customWidth="1"/>
    <col min="8676" max="8676" width="11.7109375" style="89" bestFit="1" customWidth="1"/>
    <col min="8677" max="8677" width="14.140625" style="89" bestFit="1" customWidth="1"/>
    <col min="8678" max="8678" width="16.7109375" style="89" customWidth="1"/>
    <col min="8679" max="8679" width="16.5703125" style="89" customWidth="1"/>
    <col min="8680" max="8681" width="7.85546875" style="89" bestFit="1" customWidth="1"/>
    <col min="8682" max="8682" width="8" style="89" bestFit="1" customWidth="1"/>
    <col min="8683" max="8684" width="7.85546875" style="89" bestFit="1" customWidth="1"/>
    <col min="8685" max="8685" width="9.7109375" style="89" customWidth="1"/>
    <col min="8686" max="8686" width="12.85546875" style="89" customWidth="1"/>
    <col min="8687" max="8923" width="9.140625" style="89"/>
    <col min="8924" max="8924" width="9" style="89" bestFit="1" customWidth="1"/>
    <col min="8925" max="8925" width="9.85546875" style="89" bestFit="1" customWidth="1"/>
    <col min="8926" max="8926" width="9.140625" style="89" bestFit="1" customWidth="1"/>
    <col min="8927" max="8927" width="16" style="89" bestFit="1" customWidth="1"/>
    <col min="8928" max="8928" width="9" style="89" bestFit="1" customWidth="1"/>
    <col min="8929" max="8929" width="7.85546875" style="89" bestFit="1" customWidth="1"/>
    <col min="8930" max="8930" width="11.7109375" style="89" bestFit="1" customWidth="1"/>
    <col min="8931" max="8931" width="14.28515625" style="89" customWidth="1"/>
    <col min="8932" max="8932" width="11.7109375" style="89" bestFit="1" customWidth="1"/>
    <col min="8933" max="8933" width="14.140625" style="89" bestFit="1" customWidth="1"/>
    <col min="8934" max="8934" width="16.7109375" style="89" customWidth="1"/>
    <col min="8935" max="8935" width="16.5703125" style="89" customWidth="1"/>
    <col min="8936" max="8937" width="7.85546875" style="89" bestFit="1" customWidth="1"/>
    <col min="8938" max="8938" width="8" style="89" bestFit="1" customWidth="1"/>
    <col min="8939" max="8940" width="7.85546875" style="89" bestFit="1" customWidth="1"/>
    <col min="8941" max="8941" width="9.7109375" style="89" customWidth="1"/>
    <col min="8942" max="8942" width="12.85546875" style="89" customWidth="1"/>
    <col min="8943" max="9179" width="9.140625" style="89"/>
    <col min="9180" max="9180" width="9" style="89" bestFit="1" customWidth="1"/>
    <col min="9181" max="9181" width="9.85546875" style="89" bestFit="1" customWidth="1"/>
    <col min="9182" max="9182" width="9.140625" style="89" bestFit="1" customWidth="1"/>
    <col min="9183" max="9183" width="16" style="89" bestFit="1" customWidth="1"/>
    <col min="9184" max="9184" width="9" style="89" bestFit="1" customWidth="1"/>
    <col min="9185" max="9185" width="7.85546875" style="89" bestFit="1" customWidth="1"/>
    <col min="9186" max="9186" width="11.7109375" style="89" bestFit="1" customWidth="1"/>
    <col min="9187" max="9187" width="14.28515625" style="89" customWidth="1"/>
    <col min="9188" max="9188" width="11.7109375" style="89" bestFit="1" customWidth="1"/>
    <col min="9189" max="9189" width="14.140625" style="89" bestFit="1" customWidth="1"/>
    <col min="9190" max="9190" width="16.7109375" style="89" customWidth="1"/>
    <col min="9191" max="9191" width="16.5703125" style="89" customWidth="1"/>
    <col min="9192" max="9193" width="7.85546875" style="89" bestFit="1" customWidth="1"/>
    <col min="9194" max="9194" width="8" style="89" bestFit="1" customWidth="1"/>
    <col min="9195" max="9196" width="7.85546875" style="89" bestFit="1" customWidth="1"/>
    <col min="9197" max="9197" width="9.7109375" style="89" customWidth="1"/>
    <col min="9198" max="9198" width="12.85546875" style="89" customWidth="1"/>
    <col min="9199" max="9435" width="9.140625" style="89"/>
    <col min="9436" max="9436" width="9" style="89" bestFit="1" customWidth="1"/>
    <col min="9437" max="9437" width="9.85546875" style="89" bestFit="1" customWidth="1"/>
    <col min="9438" max="9438" width="9.140625" style="89" bestFit="1" customWidth="1"/>
    <col min="9439" max="9439" width="16" style="89" bestFit="1" customWidth="1"/>
    <col min="9440" max="9440" width="9" style="89" bestFit="1" customWidth="1"/>
    <col min="9441" max="9441" width="7.85546875" style="89" bestFit="1" customWidth="1"/>
    <col min="9442" max="9442" width="11.7109375" style="89" bestFit="1" customWidth="1"/>
    <col min="9443" max="9443" width="14.28515625" style="89" customWidth="1"/>
    <col min="9444" max="9444" width="11.7109375" style="89" bestFit="1" customWidth="1"/>
    <col min="9445" max="9445" width="14.140625" style="89" bestFit="1" customWidth="1"/>
    <col min="9446" max="9446" width="16.7109375" style="89" customWidth="1"/>
    <col min="9447" max="9447" width="16.5703125" style="89" customWidth="1"/>
    <col min="9448" max="9449" width="7.85546875" style="89" bestFit="1" customWidth="1"/>
    <col min="9450" max="9450" width="8" style="89" bestFit="1" customWidth="1"/>
    <col min="9451" max="9452" width="7.85546875" style="89" bestFit="1" customWidth="1"/>
    <col min="9453" max="9453" width="9.7109375" style="89" customWidth="1"/>
    <col min="9454" max="9454" width="12.85546875" style="89" customWidth="1"/>
    <col min="9455" max="9691" width="9.140625" style="89"/>
    <col min="9692" max="9692" width="9" style="89" bestFit="1" customWidth="1"/>
    <col min="9693" max="9693" width="9.85546875" style="89" bestFit="1" customWidth="1"/>
    <col min="9694" max="9694" width="9.140625" style="89" bestFit="1" customWidth="1"/>
    <col min="9695" max="9695" width="16" style="89" bestFit="1" customWidth="1"/>
    <col min="9696" max="9696" width="9" style="89" bestFit="1" customWidth="1"/>
    <col min="9697" max="9697" width="7.85546875" style="89" bestFit="1" customWidth="1"/>
    <col min="9698" max="9698" width="11.7109375" style="89" bestFit="1" customWidth="1"/>
    <col min="9699" max="9699" width="14.28515625" style="89" customWidth="1"/>
    <col min="9700" max="9700" width="11.7109375" style="89" bestFit="1" customWidth="1"/>
    <col min="9701" max="9701" width="14.140625" style="89" bestFit="1" customWidth="1"/>
    <col min="9702" max="9702" width="16.7109375" style="89" customWidth="1"/>
    <col min="9703" max="9703" width="16.5703125" style="89" customWidth="1"/>
    <col min="9704" max="9705" width="7.85546875" style="89" bestFit="1" customWidth="1"/>
    <col min="9706" max="9706" width="8" style="89" bestFit="1" customWidth="1"/>
    <col min="9707" max="9708" width="7.85546875" style="89" bestFit="1" customWidth="1"/>
    <col min="9709" max="9709" width="9.7109375" style="89" customWidth="1"/>
    <col min="9710" max="9710" width="12.85546875" style="89" customWidth="1"/>
    <col min="9711" max="9947" width="9.140625" style="89"/>
    <col min="9948" max="9948" width="9" style="89" bestFit="1" customWidth="1"/>
    <col min="9949" max="9949" width="9.85546875" style="89" bestFit="1" customWidth="1"/>
    <col min="9950" max="9950" width="9.140625" style="89" bestFit="1" customWidth="1"/>
    <col min="9951" max="9951" width="16" style="89" bestFit="1" customWidth="1"/>
    <col min="9952" max="9952" width="9" style="89" bestFit="1" customWidth="1"/>
    <col min="9953" max="9953" width="7.85546875" style="89" bestFit="1" customWidth="1"/>
    <col min="9954" max="9954" width="11.7109375" style="89" bestFit="1" customWidth="1"/>
    <col min="9955" max="9955" width="14.28515625" style="89" customWidth="1"/>
    <col min="9956" max="9956" width="11.7109375" style="89" bestFit="1" customWidth="1"/>
    <col min="9957" max="9957" width="14.140625" style="89" bestFit="1" customWidth="1"/>
    <col min="9958" max="9958" width="16.7109375" style="89" customWidth="1"/>
    <col min="9959" max="9959" width="16.5703125" style="89" customWidth="1"/>
    <col min="9960" max="9961" width="7.85546875" style="89" bestFit="1" customWidth="1"/>
    <col min="9962" max="9962" width="8" style="89" bestFit="1" customWidth="1"/>
    <col min="9963" max="9964" width="7.85546875" style="89" bestFit="1" customWidth="1"/>
    <col min="9965" max="9965" width="9.7109375" style="89" customWidth="1"/>
    <col min="9966" max="9966" width="12.85546875" style="89" customWidth="1"/>
    <col min="9967" max="10203" width="9.140625" style="89"/>
    <col min="10204" max="10204" width="9" style="89" bestFit="1" customWidth="1"/>
    <col min="10205" max="10205" width="9.85546875" style="89" bestFit="1" customWidth="1"/>
    <col min="10206" max="10206" width="9.140625" style="89" bestFit="1" customWidth="1"/>
    <col min="10207" max="10207" width="16" style="89" bestFit="1" customWidth="1"/>
    <col min="10208" max="10208" width="9" style="89" bestFit="1" customWidth="1"/>
    <col min="10209" max="10209" width="7.85546875" style="89" bestFit="1" customWidth="1"/>
    <col min="10210" max="10210" width="11.7109375" style="89" bestFit="1" customWidth="1"/>
    <col min="10211" max="10211" width="14.28515625" style="89" customWidth="1"/>
    <col min="10212" max="10212" width="11.7109375" style="89" bestFit="1" customWidth="1"/>
    <col min="10213" max="10213" width="14.140625" style="89" bestFit="1" customWidth="1"/>
    <col min="10214" max="10214" width="16.7109375" style="89" customWidth="1"/>
    <col min="10215" max="10215" width="16.5703125" style="89" customWidth="1"/>
    <col min="10216" max="10217" width="7.85546875" style="89" bestFit="1" customWidth="1"/>
    <col min="10218" max="10218" width="8" style="89" bestFit="1" customWidth="1"/>
    <col min="10219" max="10220" width="7.85546875" style="89" bestFit="1" customWidth="1"/>
    <col min="10221" max="10221" width="9.7109375" style="89" customWidth="1"/>
    <col min="10222" max="10222" width="12.85546875" style="89" customWidth="1"/>
    <col min="10223" max="10459" width="9.140625" style="89"/>
    <col min="10460" max="10460" width="9" style="89" bestFit="1" customWidth="1"/>
    <col min="10461" max="10461" width="9.85546875" style="89" bestFit="1" customWidth="1"/>
    <col min="10462" max="10462" width="9.140625" style="89" bestFit="1" customWidth="1"/>
    <col min="10463" max="10463" width="16" style="89" bestFit="1" customWidth="1"/>
    <col min="10464" max="10464" width="9" style="89" bestFit="1" customWidth="1"/>
    <col min="10465" max="10465" width="7.85546875" style="89" bestFit="1" customWidth="1"/>
    <col min="10466" max="10466" width="11.7109375" style="89" bestFit="1" customWidth="1"/>
    <col min="10467" max="10467" width="14.28515625" style="89" customWidth="1"/>
    <col min="10468" max="10468" width="11.7109375" style="89" bestFit="1" customWidth="1"/>
    <col min="10469" max="10469" width="14.140625" style="89" bestFit="1" customWidth="1"/>
    <col min="10470" max="10470" width="16.7109375" style="89" customWidth="1"/>
    <col min="10471" max="10471" width="16.5703125" style="89" customWidth="1"/>
    <col min="10472" max="10473" width="7.85546875" style="89" bestFit="1" customWidth="1"/>
    <col min="10474" max="10474" width="8" style="89" bestFit="1" customWidth="1"/>
    <col min="10475" max="10476" width="7.85546875" style="89" bestFit="1" customWidth="1"/>
    <col min="10477" max="10477" width="9.7109375" style="89" customWidth="1"/>
    <col min="10478" max="10478" width="12.85546875" style="89" customWidth="1"/>
    <col min="10479" max="10715" width="9.140625" style="89"/>
    <col min="10716" max="10716" width="9" style="89" bestFit="1" customWidth="1"/>
    <col min="10717" max="10717" width="9.85546875" style="89" bestFit="1" customWidth="1"/>
    <col min="10718" max="10718" width="9.140625" style="89" bestFit="1" customWidth="1"/>
    <col min="10719" max="10719" width="16" style="89" bestFit="1" customWidth="1"/>
    <col min="10720" max="10720" width="9" style="89" bestFit="1" customWidth="1"/>
    <col min="10721" max="10721" width="7.85546875" style="89" bestFit="1" customWidth="1"/>
    <col min="10722" max="10722" width="11.7109375" style="89" bestFit="1" customWidth="1"/>
    <col min="10723" max="10723" width="14.28515625" style="89" customWidth="1"/>
    <col min="10724" max="10724" width="11.7109375" style="89" bestFit="1" customWidth="1"/>
    <col min="10725" max="10725" width="14.140625" style="89" bestFit="1" customWidth="1"/>
    <col min="10726" max="10726" width="16.7109375" style="89" customWidth="1"/>
    <col min="10727" max="10727" width="16.5703125" style="89" customWidth="1"/>
    <col min="10728" max="10729" width="7.85546875" style="89" bestFit="1" customWidth="1"/>
    <col min="10730" max="10730" width="8" style="89" bestFit="1" customWidth="1"/>
    <col min="10731" max="10732" width="7.85546875" style="89" bestFit="1" customWidth="1"/>
    <col min="10733" max="10733" width="9.7109375" style="89" customWidth="1"/>
    <col min="10734" max="10734" width="12.85546875" style="89" customWidth="1"/>
    <col min="10735" max="10971" width="9.140625" style="89"/>
    <col min="10972" max="10972" width="9" style="89" bestFit="1" customWidth="1"/>
    <col min="10973" max="10973" width="9.85546875" style="89" bestFit="1" customWidth="1"/>
    <col min="10974" max="10974" width="9.140625" style="89" bestFit="1" customWidth="1"/>
    <col min="10975" max="10975" width="16" style="89" bestFit="1" customWidth="1"/>
    <col min="10976" max="10976" width="9" style="89" bestFit="1" customWidth="1"/>
    <col min="10977" max="10977" width="7.85546875" style="89" bestFit="1" customWidth="1"/>
    <col min="10978" max="10978" width="11.7109375" style="89" bestFit="1" customWidth="1"/>
    <col min="10979" max="10979" width="14.28515625" style="89" customWidth="1"/>
    <col min="10980" max="10980" width="11.7109375" style="89" bestFit="1" customWidth="1"/>
    <col min="10981" max="10981" width="14.140625" style="89" bestFit="1" customWidth="1"/>
    <col min="10982" max="10982" width="16.7109375" style="89" customWidth="1"/>
    <col min="10983" max="10983" width="16.5703125" style="89" customWidth="1"/>
    <col min="10984" max="10985" width="7.85546875" style="89" bestFit="1" customWidth="1"/>
    <col min="10986" max="10986" width="8" style="89" bestFit="1" customWidth="1"/>
    <col min="10987" max="10988" width="7.85546875" style="89" bestFit="1" customWidth="1"/>
    <col min="10989" max="10989" width="9.7109375" style="89" customWidth="1"/>
    <col min="10990" max="10990" width="12.85546875" style="89" customWidth="1"/>
    <col min="10991" max="11227" width="9.140625" style="89"/>
    <col min="11228" max="11228" width="9" style="89" bestFit="1" customWidth="1"/>
    <col min="11229" max="11229" width="9.85546875" style="89" bestFit="1" customWidth="1"/>
    <col min="11230" max="11230" width="9.140625" style="89" bestFit="1" customWidth="1"/>
    <col min="11231" max="11231" width="16" style="89" bestFit="1" customWidth="1"/>
    <col min="11232" max="11232" width="9" style="89" bestFit="1" customWidth="1"/>
    <col min="11233" max="11233" width="7.85546875" style="89" bestFit="1" customWidth="1"/>
    <col min="11234" max="11234" width="11.7109375" style="89" bestFit="1" customWidth="1"/>
    <col min="11235" max="11235" width="14.28515625" style="89" customWidth="1"/>
    <col min="11236" max="11236" width="11.7109375" style="89" bestFit="1" customWidth="1"/>
    <col min="11237" max="11237" width="14.140625" style="89" bestFit="1" customWidth="1"/>
    <col min="11238" max="11238" width="16.7109375" style="89" customWidth="1"/>
    <col min="11239" max="11239" width="16.5703125" style="89" customWidth="1"/>
    <col min="11240" max="11241" width="7.85546875" style="89" bestFit="1" customWidth="1"/>
    <col min="11242" max="11242" width="8" style="89" bestFit="1" customWidth="1"/>
    <col min="11243" max="11244" width="7.85546875" style="89" bestFit="1" customWidth="1"/>
    <col min="11245" max="11245" width="9.7109375" style="89" customWidth="1"/>
    <col min="11246" max="11246" width="12.85546875" style="89" customWidth="1"/>
    <col min="11247" max="11483" width="9.140625" style="89"/>
    <col min="11484" max="11484" width="9" style="89" bestFit="1" customWidth="1"/>
    <col min="11485" max="11485" width="9.85546875" style="89" bestFit="1" customWidth="1"/>
    <col min="11486" max="11486" width="9.140625" style="89" bestFit="1" customWidth="1"/>
    <col min="11487" max="11487" width="16" style="89" bestFit="1" customWidth="1"/>
    <col min="11488" max="11488" width="9" style="89" bestFit="1" customWidth="1"/>
    <col min="11489" max="11489" width="7.85546875" style="89" bestFit="1" customWidth="1"/>
    <col min="11490" max="11490" width="11.7109375" style="89" bestFit="1" customWidth="1"/>
    <col min="11491" max="11491" width="14.28515625" style="89" customWidth="1"/>
    <col min="11492" max="11492" width="11.7109375" style="89" bestFit="1" customWidth="1"/>
    <col min="11493" max="11493" width="14.140625" style="89" bestFit="1" customWidth="1"/>
    <col min="11494" max="11494" width="16.7109375" style="89" customWidth="1"/>
    <col min="11495" max="11495" width="16.5703125" style="89" customWidth="1"/>
    <col min="11496" max="11497" width="7.85546875" style="89" bestFit="1" customWidth="1"/>
    <col min="11498" max="11498" width="8" style="89" bestFit="1" customWidth="1"/>
    <col min="11499" max="11500" width="7.85546875" style="89" bestFit="1" customWidth="1"/>
    <col min="11501" max="11501" width="9.7109375" style="89" customWidth="1"/>
    <col min="11502" max="11502" width="12.85546875" style="89" customWidth="1"/>
    <col min="11503" max="11739" width="9.140625" style="89"/>
    <col min="11740" max="11740" width="9" style="89" bestFit="1" customWidth="1"/>
    <col min="11741" max="11741" width="9.85546875" style="89" bestFit="1" customWidth="1"/>
    <col min="11742" max="11742" width="9.140625" style="89" bestFit="1" customWidth="1"/>
    <col min="11743" max="11743" width="16" style="89" bestFit="1" customWidth="1"/>
    <col min="11744" max="11744" width="9" style="89" bestFit="1" customWidth="1"/>
    <col min="11745" max="11745" width="7.85546875" style="89" bestFit="1" customWidth="1"/>
    <col min="11746" max="11746" width="11.7109375" style="89" bestFit="1" customWidth="1"/>
    <col min="11747" max="11747" width="14.28515625" style="89" customWidth="1"/>
    <col min="11748" max="11748" width="11.7109375" style="89" bestFit="1" customWidth="1"/>
    <col min="11749" max="11749" width="14.140625" style="89" bestFit="1" customWidth="1"/>
    <col min="11750" max="11750" width="16.7109375" style="89" customWidth="1"/>
    <col min="11751" max="11751" width="16.5703125" style="89" customWidth="1"/>
    <col min="11752" max="11753" width="7.85546875" style="89" bestFit="1" customWidth="1"/>
    <col min="11754" max="11754" width="8" style="89" bestFit="1" customWidth="1"/>
    <col min="11755" max="11756" width="7.85546875" style="89" bestFit="1" customWidth="1"/>
    <col min="11757" max="11757" width="9.7109375" style="89" customWidth="1"/>
    <col min="11758" max="11758" width="12.85546875" style="89" customWidth="1"/>
    <col min="11759" max="11995" width="9.140625" style="89"/>
    <col min="11996" max="11996" width="9" style="89" bestFit="1" customWidth="1"/>
    <col min="11997" max="11997" width="9.85546875" style="89" bestFit="1" customWidth="1"/>
    <col min="11998" max="11998" width="9.140625" style="89" bestFit="1" customWidth="1"/>
    <col min="11999" max="11999" width="16" style="89" bestFit="1" customWidth="1"/>
    <col min="12000" max="12000" width="9" style="89" bestFit="1" customWidth="1"/>
    <col min="12001" max="12001" width="7.85546875" style="89" bestFit="1" customWidth="1"/>
    <col min="12002" max="12002" width="11.7109375" style="89" bestFit="1" customWidth="1"/>
    <col min="12003" max="12003" width="14.28515625" style="89" customWidth="1"/>
    <col min="12004" max="12004" width="11.7109375" style="89" bestFit="1" customWidth="1"/>
    <col min="12005" max="12005" width="14.140625" style="89" bestFit="1" customWidth="1"/>
    <col min="12006" max="12006" width="16.7109375" style="89" customWidth="1"/>
    <col min="12007" max="12007" width="16.5703125" style="89" customWidth="1"/>
    <col min="12008" max="12009" width="7.85546875" style="89" bestFit="1" customWidth="1"/>
    <col min="12010" max="12010" width="8" style="89" bestFit="1" customWidth="1"/>
    <col min="12011" max="12012" width="7.85546875" style="89" bestFit="1" customWidth="1"/>
    <col min="12013" max="12013" width="9.7109375" style="89" customWidth="1"/>
    <col min="12014" max="12014" width="12.85546875" style="89" customWidth="1"/>
    <col min="12015" max="12251" width="9.140625" style="89"/>
    <col min="12252" max="12252" width="9" style="89" bestFit="1" customWidth="1"/>
    <col min="12253" max="12253" width="9.85546875" style="89" bestFit="1" customWidth="1"/>
    <col min="12254" max="12254" width="9.140625" style="89" bestFit="1" customWidth="1"/>
    <col min="12255" max="12255" width="16" style="89" bestFit="1" customWidth="1"/>
    <col min="12256" max="12256" width="9" style="89" bestFit="1" customWidth="1"/>
    <col min="12257" max="12257" width="7.85546875" style="89" bestFit="1" customWidth="1"/>
    <col min="12258" max="12258" width="11.7109375" style="89" bestFit="1" customWidth="1"/>
    <col min="12259" max="12259" width="14.28515625" style="89" customWidth="1"/>
    <col min="12260" max="12260" width="11.7109375" style="89" bestFit="1" customWidth="1"/>
    <col min="12261" max="12261" width="14.140625" style="89" bestFit="1" customWidth="1"/>
    <col min="12262" max="12262" width="16.7109375" style="89" customWidth="1"/>
    <col min="12263" max="12263" width="16.5703125" style="89" customWidth="1"/>
    <col min="12264" max="12265" width="7.85546875" style="89" bestFit="1" customWidth="1"/>
    <col min="12266" max="12266" width="8" style="89" bestFit="1" customWidth="1"/>
    <col min="12267" max="12268" width="7.85546875" style="89" bestFit="1" customWidth="1"/>
    <col min="12269" max="12269" width="9.7109375" style="89" customWidth="1"/>
    <col min="12270" max="12270" width="12.85546875" style="89" customWidth="1"/>
    <col min="12271" max="12507" width="9.140625" style="89"/>
    <col min="12508" max="12508" width="9" style="89" bestFit="1" customWidth="1"/>
    <col min="12509" max="12509" width="9.85546875" style="89" bestFit="1" customWidth="1"/>
    <col min="12510" max="12510" width="9.140625" style="89" bestFit="1" customWidth="1"/>
    <col min="12511" max="12511" width="16" style="89" bestFit="1" customWidth="1"/>
    <col min="12512" max="12512" width="9" style="89" bestFit="1" customWidth="1"/>
    <col min="12513" max="12513" width="7.85546875" style="89" bestFit="1" customWidth="1"/>
    <col min="12514" max="12514" width="11.7109375" style="89" bestFit="1" customWidth="1"/>
    <col min="12515" max="12515" width="14.28515625" style="89" customWidth="1"/>
    <col min="12516" max="12516" width="11.7109375" style="89" bestFit="1" customWidth="1"/>
    <col min="12517" max="12517" width="14.140625" style="89" bestFit="1" customWidth="1"/>
    <col min="12518" max="12518" width="16.7109375" style="89" customWidth="1"/>
    <col min="12519" max="12519" width="16.5703125" style="89" customWidth="1"/>
    <col min="12520" max="12521" width="7.85546875" style="89" bestFit="1" customWidth="1"/>
    <col min="12522" max="12522" width="8" style="89" bestFit="1" customWidth="1"/>
    <col min="12523" max="12524" width="7.85546875" style="89" bestFit="1" customWidth="1"/>
    <col min="12525" max="12525" width="9.7109375" style="89" customWidth="1"/>
    <col min="12526" max="12526" width="12.85546875" style="89" customWidth="1"/>
    <col min="12527" max="12763" width="9.140625" style="89"/>
    <col min="12764" max="12764" width="9" style="89" bestFit="1" customWidth="1"/>
    <col min="12765" max="12765" width="9.85546875" style="89" bestFit="1" customWidth="1"/>
    <col min="12766" max="12766" width="9.140625" style="89" bestFit="1" customWidth="1"/>
    <col min="12767" max="12767" width="16" style="89" bestFit="1" customWidth="1"/>
    <col min="12768" max="12768" width="9" style="89" bestFit="1" customWidth="1"/>
    <col min="12769" max="12769" width="7.85546875" style="89" bestFit="1" customWidth="1"/>
    <col min="12770" max="12770" width="11.7109375" style="89" bestFit="1" customWidth="1"/>
    <col min="12771" max="12771" width="14.28515625" style="89" customWidth="1"/>
    <col min="12772" max="12772" width="11.7109375" style="89" bestFit="1" customWidth="1"/>
    <col min="12773" max="12773" width="14.140625" style="89" bestFit="1" customWidth="1"/>
    <col min="12774" max="12774" width="16.7109375" style="89" customWidth="1"/>
    <col min="12775" max="12775" width="16.5703125" style="89" customWidth="1"/>
    <col min="12776" max="12777" width="7.85546875" style="89" bestFit="1" customWidth="1"/>
    <col min="12778" max="12778" width="8" style="89" bestFit="1" customWidth="1"/>
    <col min="12779" max="12780" width="7.85546875" style="89" bestFit="1" customWidth="1"/>
    <col min="12781" max="12781" width="9.7109375" style="89" customWidth="1"/>
    <col min="12782" max="12782" width="12.85546875" style="89" customWidth="1"/>
    <col min="12783" max="13019" width="9.140625" style="89"/>
    <col min="13020" max="13020" width="9" style="89" bestFit="1" customWidth="1"/>
    <col min="13021" max="13021" width="9.85546875" style="89" bestFit="1" customWidth="1"/>
    <col min="13022" max="13022" width="9.140625" style="89" bestFit="1" customWidth="1"/>
    <col min="13023" max="13023" width="16" style="89" bestFit="1" customWidth="1"/>
    <col min="13024" max="13024" width="9" style="89" bestFit="1" customWidth="1"/>
    <col min="13025" max="13025" width="7.85546875" style="89" bestFit="1" customWidth="1"/>
    <col min="13026" max="13026" width="11.7109375" style="89" bestFit="1" customWidth="1"/>
    <col min="13027" max="13027" width="14.28515625" style="89" customWidth="1"/>
    <col min="13028" max="13028" width="11.7109375" style="89" bestFit="1" customWidth="1"/>
    <col min="13029" max="13029" width="14.140625" style="89" bestFit="1" customWidth="1"/>
    <col min="13030" max="13030" width="16.7109375" style="89" customWidth="1"/>
    <col min="13031" max="13031" width="16.5703125" style="89" customWidth="1"/>
    <col min="13032" max="13033" width="7.85546875" style="89" bestFit="1" customWidth="1"/>
    <col min="13034" max="13034" width="8" style="89" bestFit="1" customWidth="1"/>
    <col min="13035" max="13036" width="7.85546875" style="89" bestFit="1" customWidth="1"/>
    <col min="13037" max="13037" width="9.7109375" style="89" customWidth="1"/>
    <col min="13038" max="13038" width="12.85546875" style="89" customWidth="1"/>
    <col min="13039" max="13275" width="9.140625" style="89"/>
    <col min="13276" max="13276" width="9" style="89" bestFit="1" customWidth="1"/>
    <col min="13277" max="13277" width="9.85546875" style="89" bestFit="1" customWidth="1"/>
    <col min="13278" max="13278" width="9.140625" style="89" bestFit="1" customWidth="1"/>
    <col min="13279" max="13279" width="16" style="89" bestFit="1" customWidth="1"/>
    <col min="13280" max="13280" width="9" style="89" bestFit="1" customWidth="1"/>
    <col min="13281" max="13281" width="7.85546875" style="89" bestFit="1" customWidth="1"/>
    <col min="13282" max="13282" width="11.7109375" style="89" bestFit="1" customWidth="1"/>
    <col min="13283" max="13283" width="14.28515625" style="89" customWidth="1"/>
    <col min="13284" max="13284" width="11.7109375" style="89" bestFit="1" customWidth="1"/>
    <col min="13285" max="13285" width="14.140625" style="89" bestFit="1" customWidth="1"/>
    <col min="13286" max="13286" width="16.7109375" style="89" customWidth="1"/>
    <col min="13287" max="13287" width="16.5703125" style="89" customWidth="1"/>
    <col min="13288" max="13289" width="7.85546875" style="89" bestFit="1" customWidth="1"/>
    <col min="13290" max="13290" width="8" style="89" bestFit="1" customWidth="1"/>
    <col min="13291" max="13292" width="7.85546875" style="89" bestFit="1" customWidth="1"/>
    <col min="13293" max="13293" width="9.7109375" style="89" customWidth="1"/>
    <col min="13294" max="13294" width="12.85546875" style="89" customWidth="1"/>
    <col min="13295" max="13531" width="9.140625" style="89"/>
    <col min="13532" max="13532" width="9" style="89" bestFit="1" customWidth="1"/>
    <col min="13533" max="13533" width="9.85546875" style="89" bestFit="1" customWidth="1"/>
    <col min="13534" max="13534" width="9.140625" style="89" bestFit="1" customWidth="1"/>
    <col min="13535" max="13535" width="16" style="89" bestFit="1" customWidth="1"/>
    <col min="13536" max="13536" width="9" style="89" bestFit="1" customWidth="1"/>
    <col min="13537" max="13537" width="7.85546875" style="89" bestFit="1" customWidth="1"/>
    <col min="13538" max="13538" width="11.7109375" style="89" bestFit="1" customWidth="1"/>
    <col min="13539" max="13539" width="14.28515625" style="89" customWidth="1"/>
    <col min="13540" max="13540" width="11.7109375" style="89" bestFit="1" customWidth="1"/>
    <col min="13541" max="13541" width="14.140625" style="89" bestFit="1" customWidth="1"/>
    <col min="13542" max="13542" width="16.7109375" style="89" customWidth="1"/>
    <col min="13543" max="13543" width="16.5703125" style="89" customWidth="1"/>
    <col min="13544" max="13545" width="7.85546875" style="89" bestFit="1" customWidth="1"/>
    <col min="13546" max="13546" width="8" style="89" bestFit="1" customWidth="1"/>
    <col min="13547" max="13548" width="7.85546875" style="89" bestFit="1" customWidth="1"/>
    <col min="13549" max="13549" width="9.7109375" style="89" customWidth="1"/>
    <col min="13550" max="13550" width="12.85546875" style="89" customWidth="1"/>
    <col min="13551" max="13787" width="9.140625" style="89"/>
    <col min="13788" max="13788" width="9" style="89" bestFit="1" customWidth="1"/>
    <col min="13789" max="13789" width="9.85546875" style="89" bestFit="1" customWidth="1"/>
    <col min="13790" max="13790" width="9.140625" style="89" bestFit="1" customWidth="1"/>
    <col min="13791" max="13791" width="16" style="89" bestFit="1" customWidth="1"/>
    <col min="13792" max="13792" width="9" style="89" bestFit="1" customWidth="1"/>
    <col min="13793" max="13793" width="7.85546875" style="89" bestFit="1" customWidth="1"/>
    <col min="13794" max="13794" width="11.7109375" style="89" bestFit="1" customWidth="1"/>
    <col min="13795" max="13795" width="14.28515625" style="89" customWidth="1"/>
    <col min="13796" max="13796" width="11.7109375" style="89" bestFit="1" customWidth="1"/>
    <col min="13797" max="13797" width="14.140625" style="89" bestFit="1" customWidth="1"/>
    <col min="13798" max="13798" width="16.7109375" style="89" customWidth="1"/>
    <col min="13799" max="13799" width="16.5703125" style="89" customWidth="1"/>
    <col min="13800" max="13801" width="7.85546875" style="89" bestFit="1" customWidth="1"/>
    <col min="13802" max="13802" width="8" style="89" bestFit="1" customWidth="1"/>
    <col min="13803" max="13804" width="7.85546875" style="89" bestFit="1" customWidth="1"/>
    <col min="13805" max="13805" width="9.7109375" style="89" customWidth="1"/>
    <col min="13806" max="13806" width="12.85546875" style="89" customWidth="1"/>
    <col min="13807" max="14043" width="9.140625" style="89"/>
    <col min="14044" max="14044" width="9" style="89" bestFit="1" customWidth="1"/>
    <col min="14045" max="14045" width="9.85546875" style="89" bestFit="1" customWidth="1"/>
    <col min="14046" max="14046" width="9.140625" style="89" bestFit="1" customWidth="1"/>
    <col min="14047" max="14047" width="16" style="89" bestFit="1" customWidth="1"/>
    <col min="14048" max="14048" width="9" style="89" bestFit="1" customWidth="1"/>
    <col min="14049" max="14049" width="7.85546875" style="89" bestFit="1" customWidth="1"/>
    <col min="14050" max="14050" width="11.7109375" style="89" bestFit="1" customWidth="1"/>
    <col min="14051" max="14051" width="14.28515625" style="89" customWidth="1"/>
    <col min="14052" max="14052" width="11.7109375" style="89" bestFit="1" customWidth="1"/>
    <col min="14053" max="14053" width="14.140625" style="89" bestFit="1" customWidth="1"/>
    <col min="14054" max="14054" width="16.7109375" style="89" customWidth="1"/>
    <col min="14055" max="14055" width="16.5703125" style="89" customWidth="1"/>
    <col min="14056" max="14057" width="7.85546875" style="89" bestFit="1" customWidth="1"/>
    <col min="14058" max="14058" width="8" style="89" bestFit="1" customWidth="1"/>
    <col min="14059" max="14060" width="7.85546875" style="89" bestFit="1" customWidth="1"/>
    <col min="14061" max="14061" width="9.7109375" style="89" customWidth="1"/>
    <col min="14062" max="14062" width="12.85546875" style="89" customWidth="1"/>
    <col min="14063" max="14299" width="9.140625" style="89"/>
    <col min="14300" max="14300" width="9" style="89" bestFit="1" customWidth="1"/>
    <col min="14301" max="14301" width="9.85546875" style="89" bestFit="1" customWidth="1"/>
    <col min="14302" max="14302" width="9.140625" style="89" bestFit="1" customWidth="1"/>
    <col min="14303" max="14303" width="16" style="89" bestFit="1" customWidth="1"/>
    <col min="14304" max="14304" width="9" style="89" bestFit="1" customWidth="1"/>
    <col min="14305" max="14305" width="7.85546875" style="89" bestFit="1" customWidth="1"/>
    <col min="14306" max="14306" width="11.7109375" style="89" bestFit="1" customWidth="1"/>
    <col min="14307" max="14307" width="14.28515625" style="89" customWidth="1"/>
    <col min="14308" max="14308" width="11.7109375" style="89" bestFit="1" customWidth="1"/>
    <col min="14309" max="14309" width="14.140625" style="89" bestFit="1" customWidth="1"/>
    <col min="14310" max="14310" width="16.7109375" style="89" customWidth="1"/>
    <col min="14311" max="14311" width="16.5703125" style="89" customWidth="1"/>
    <col min="14312" max="14313" width="7.85546875" style="89" bestFit="1" customWidth="1"/>
    <col min="14314" max="14314" width="8" style="89" bestFit="1" customWidth="1"/>
    <col min="14315" max="14316" width="7.85546875" style="89" bestFit="1" customWidth="1"/>
    <col min="14317" max="14317" width="9.7109375" style="89" customWidth="1"/>
    <col min="14318" max="14318" width="12.85546875" style="89" customWidth="1"/>
    <col min="14319" max="14555" width="9.140625" style="89"/>
    <col min="14556" max="14556" width="9" style="89" bestFit="1" customWidth="1"/>
    <col min="14557" max="14557" width="9.85546875" style="89" bestFit="1" customWidth="1"/>
    <col min="14558" max="14558" width="9.140625" style="89" bestFit="1" customWidth="1"/>
    <col min="14559" max="14559" width="16" style="89" bestFit="1" customWidth="1"/>
    <col min="14560" max="14560" width="9" style="89" bestFit="1" customWidth="1"/>
    <col min="14561" max="14561" width="7.85546875" style="89" bestFit="1" customWidth="1"/>
    <col min="14562" max="14562" width="11.7109375" style="89" bestFit="1" customWidth="1"/>
    <col min="14563" max="14563" width="14.28515625" style="89" customWidth="1"/>
    <col min="14564" max="14564" width="11.7109375" style="89" bestFit="1" customWidth="1"/>
    <col min="14565" max="14565" width="14.140625" style="89" bestFit="1" customWidth="1"/>
    <col min="14566" max="14566" width="16.7109375" style="89" customWidth="1"/>
    <col min="14567" max="14567" width="16.5703125" style="89" customWidth="1"/>
    <col min="14568" max="14569" width="7.85546875" style="89" bestFit="1" customWidth="1"/>
    <col min="14570" max="14570" width="8" style="89" bestFit="1" customWidth="1"/>
    <col min="14571" max="14572" width="7.85546875" style="89" bestFit="1" customWidth="1"/>
    <col min="14573" max="14573" width="9.7109375" style="89" customWidth="1"/>
    <col min="14574" max="14574" width="12.85546875" style="89" customWidth="1"/>
    <col min="14575" max="14811" width="9.140625" style="89"/>
    <col min="14812" max="14812" width="9" style="89" bestFit="1" customWidth="1"/>
    <col min="14813" max="14813" width="9.85546875" style="89" bestFit="1" customWidth="1"/>
    <col min="14814" max="14814" width="9.140625" style="89" bestFit="1" customWidth="1"/>
    <col min="14815" max="14815" width="16" style="89" bestFit="1" customWidth="1"/>
    <col min="14816" max="14816" width="9" style="89" bestFit="1" customWidth="1"/>
    <col min="14817" max="14817" width="7.85546875" style="89" bestFit="1" customWidth="1"/>
    <col min="14818" max="14818" width="11.7109375" style="89" bestFit="1" customWidth="1"/>
    <col min="14819" max="14819" width="14.28515625" style="89" customWidth="1"/>
    <col min="14820" max="14820" width="11.7109375" style="89" bestFit="1" customWidth="1"/>
    <col min="14821" max="14821" width="14.140625" style="89" bestFit="1" customWidth="1"/>
    <col min="14822" max="14822" width="16.7109375" style="89" customWidth="1"/>
    <col min="14823" max="14823" width="16.5703125" style="89" customWidth="1"/>
    <col min="14824" max="14825" width="7.85546875" style="89" bestFit="1" customWidth="1"/>
    <col min="14826" max="14826" width="8" style="89" bestFit="1" customWidth="1"/>
    <col min="14827" max="14828" width="7.85546875" style="89" bestFit="1" customWidth="1"/>
    <col min="14829" max="14829" width="9.7109375" style="89" customWidth="1"/>
    <col min="14830" max="14830" width="12.85546875" style="89" customWidth="1"/>
    <col min="14831" max="15067" width="9.140625" style="89"/>
    <col min="15068" max="15068" width="9" style="89" bestFit="1" customWidth="1"/>
    <col min="15069" max="15069" width="9.85546875" style="89" bestFit="1" customWidth="1"/>
    <col min="15070" max="15070" width="9.140625" style="89" bestFit="1" customWidth="1"/>
    <col min="15071" max="15071" width="16" style="89" bestFit="1" customWidth="1"/>
    <col min="15072" max="15072" width="9" style="89" bestFit="1" customWidth="1"/>
    <col min="15073" max="15073" width="7.85546875" style="89" bestFit="1" customWidth="1"/>
    <col min="15074" max="15074" width="11.7109375" style="89" bestFit="1" customWidth="1"/>
    <col min="15075" max="15075" width="14.28515625" style="89" customWidth="1"/>
    <col min="15076" max="15076" width="11.7109375" style="89" bestFit="1" customWidth="1"/>
    <col min="15077" max="15077" width="14.140625" style="89" bestFit="1" customWidth="1"/>
    <col min="15078" max="15078" width="16.7109375" style="89" customWidth="1"/>
    <col min="15079" max="15079" width="16.5703125" style="89" customWidth="1"/>
    <col min="15080" max="15081" width="7.85546875" style="89" bestFit="1" customWidth="1"/>
    <col min="15082" max="15082" width="8" style="89" bestFit="1" customWidth="1"/>
    <col min="15083" max="15084" width="7.85546875" style="89" bestFit="1" customWidth="1"/>
    <col min="15085" max="15085" width="9.7109375" style="89" customWidth="1"/>
    <col min="15086" max="15086" width="12.85546875" style="89" customWidth="1"/>
    <col min="15087" max="15323" width="9.140625" style="89"/>
    <col min="15324" max="15324" width="9" style="89" bestFit="1" customWidth="1"/>
    <col min="15325" max="15325" width="9.85546875" style="89" bestFit="1" customWidth="1"/>
    <col min="15326" max="15326" width="9.140625" style="89" bestFit="1" customWidth="1"/>
    <col min="15327" max="15327" width="16" style="89" bestFit="1" customWidth="1"/>
    <col min="15328" max="15328" width="9" style="89" bestFit="1" customWidth="1"/>
    <col min="15329" max="15329" width="7.85546875" style="89" bestFit="1" customWidth="1"/>
    <col min="15330" max="15330" width="11.7109375" style="89" bestFit="1" customWidth="1"/>
    <col min="15331" max="15331" width="14.28515625" style="89" customWidth="1"/>
    <col min="15332" max="15332" width="11.7109375" style="89" bestFit="1" customWidth="1"/>
    <col min="15333" max="15333" width="14.140625" style="89" bestFit="1" customWidth="1"/>
    <col min="15334" max="15334" width="16.7109375" style="89" customWidth="1"/>
    <col min="15335" max="15335" width="16.5703125" style="89" customWidth="1"/>
    <col min="15336" max="15337" width="7.85546875" style="89" bestFit="1" customWidth="1"/>
    <col min="15338" max="15338" width="8" style="89" bestFit="1" customWidth="1"/>
    <col min="15339" max="15340" width="7.85546875" style="89" bestFit="1" customWidth="1"/>
    <col min="15341" max="15341" width="9.7109375" style="89" customWidth="1"/>
    <col min="15342" max="15342" width="12.85546875" style="89" customWidth="1"/>
    <col min="15343" max="15579" width="9.140625" style="89"/>
    <col min="15580" max="15580" width="9" style="89" bestFit="1" customWidth="1"/>
    <col min="15581" max="15581" width="9.85546875" style="89" bestFit="1" customWidth="1"/>
    <col min="15582" max="15582" width="9.140625" style="89" bestFit="1" customWidth="1"/>
    <col min="15583" max="15583" width="16" style="89" bestFit="1" customWidth="1"/>
    <col min="15584" max="15584" width="9" style="89" bestFit="1" customWidth="1"/>
    <col min="15585" max="15585" width="7.85546875" style="89" bestFit="1" customWidth="1"/>
    <col min="15586" max="15586" width="11.7109375" style="89" bestFit="1" customWidth="1"/>
    <col min="15587" max="15587" width="14.28515625" style="89" customWidth="1"/>
    <col min="15588" max="15588" width="11.7109375" style="89" bestFit="1" customWidth="1"/>
    <col min="15589" max="15589" width="14.140625" style="89" bestFit="1" customWidth="1"/>
    <col min="15590" max="15590" width="16.7109375" style="89" customWidth="1"/>
    <col min="15591" max="15591" width="16.5703125" style="89" customWidth="1"/>
    <col min="15592" max="15593" width="7.85546875" style="89" bestFit="1" customWidth="1"/>
    <col min="15594" max="15594" width="8" style="89" bestFit="1" customWidth="1"/>
    <col min="15595" max="15596" width="7.85546875" style="89" bestFit="1" customWidth="1"/>
    <col min="15597" max="15597" width="9.7109375" style="89" customWidth="1"/>
    <col min="15598" max="15598" width="12.85546875" style="89" customWidth="1"/>
    <col min="15599" max="15835" width="9.140625" style="89"/>
    <col min="15836" max="15836" width="9" style="89" bestFit="1" customWidth="1"/>
    <col min="15837" max="15837" width="9.85546875" style="89" bestFit="1" customWidth="1"/>
    <col min="15838" max="15838" width="9.140625" style="89" bestFit="1" customWidth="1"/>
    <col min="15839" max="15839" width="16" style="89" bestFit="1" customWidth="1"/>
    <col min="15840" max="15840" width="9" style="89" bestFit="1" customWidth="1"/>
    <col min="15841" max="15841" width="7.85546875" style="89" bestFit="1" customWidth="1"/>
    <col min="15842" max="15842" width="11.7109375" style="89" bestFit="1" customWidth="1"/>
    <col min="15843" max="15843" width="14.28515625" style="89" customWidth="1"/>
    <col min="15844" max="15844" width="11.7109375" style="89" bestFit="1" customWidth="1"/>
    <col min="15845" max="15845" width="14.140625" style="89" bestFit="1" customWidth="1"/>
    <col min="15846" max="15846" width="16.7109375" style="89" customWidth="1"/>
    <col min="15847" max="15847" width="16.5703125" style="89" customWidth="1"/>
    <col min="15848" max="15849" width="7.85546875" style="89" bestFit="1" customWidth="1"/>
    <col min="15850" max="15850" width="8" style="89" bestFit="1" customWidth="1"/>
    <col min="15851" max="15852" width="7.85546875" style="89" bestFit="1" customWidth="1"/>
    <col min="15853" max="15853" width="9.7109375" style="89" customWidth="1"/>
    <col min="15854" max="15854" width="12.85546875" style="89" customWidth="1"/>
    <col min="15855" max="16091" width="9.140625" style="89"/>
    <col min="16092" max="16092" width="9" style="89" bestFit="1" customWidth="1"/>
    <col min="16093" max="16093" width="9.85546875" style="89" bestFit="1" customWidth="1"/>
    <col min="16094" max="16094" width="9.140625" style="89" bestFit="1" customWidth="1"/>
    <col min="16095" max="16095" width="16" style="89" bestFit="1" customWidth="1"/>
    <col min="16096" max="16096" width="9" style="89" bestFit="1" customWidth="1"/>
    <col min="16097" max="16097" width="7.85546875" style="89" bestFit="1" customWidth="1"/>
    <col min="16098" max="16098" width="11.7109375" style="89" bestFit="1" customWidth="1"/>
    <col min="16099" max="16099" width="14.28515625" style="89" customWidth="1"/>
    <col min="16100" max="16100" width="11.7109375" style="89" bestFit="1" customWidth="1"/>
    <col min="16101" max="16101" width="14.140625" style="89" bestFit="1" customWidth="1"/>
    <col min="16102" max="16102" width="16.7109375" style="89" customWidth="1"/>
    <col min="16103" max="16103" width="16.5703125" style="89" customWidth="1"/>
    <col min="16104" max="16105" width="7.85546875" style="89" bestFit="1" customWidth="1"/>
    <col min="16106" max="16106" width="8" style="89" bestFit="1" customWidth="1"/>
    <col min="16107" max="16108" width="7.85546875" style="89" bestFit="1" customWidth="1"/>
    <col min="16109" max="16109" width="9.7109375" style="89" customWidth="1"/>
    <col min="16110" max="16110" width="12.85546875" style="89" customWidth="1"/>
    <col min="16111" max="16384" width="9.140625" style="89"/>
  </cols>
  <sheetData>
    <row r="1" spans="1:21" s="92" customFormat="1" ht="15.75">
      <c r="A1" s="549" t="s">
        <v>1</v>
      </c>
      <c r="B1" s="605" t="s">
        <v>0</v>
      </c>
      <c r="C1" s="604" t="s">
        <v>195</v>
      </c>
      <c r="D1" s="604"/>
      <c r="E1" s="604"/>
      <c r="F1" s="630" t="s">
        <v>29</v>
      </c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2"/>
    </row>
    <row r="2" spans="1:21" ht="16.5" thickBot="1">
      <c r="A2" s="550"/>
      <c r="B2" s="606"/>
      <c r="C2" s="93" t="s">
        <v>23</v>
      </c>
      <c r="D2" s="98" t="s">
        <v>9</v>
      </c>
      <c r="E2" s="103" t="s">
        <v>33</v>
      </c>
      <c r="F2" s="633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5"/>
    </row>
    <row r="3" spans="1:21" s="154" customFormat="1">
      <c r="A3" s="612" t="str">
        <f>'1-συμβολαια'!A3</f>
        <v>..????..</v>
      </c>
      <c r="B3" s="173" t="str">
        <f>'1-συμβολαια'!C3</f>
        <v>κληρονομιά πατρός ΑΠΟΔΟΧΗ</v>
      </c>
      <c r="C3" s="152">
        <f>'1-συμβολαια'!L3</f>
        <v>431</v>
      </c>
      <c r="D3" s="174">
        <f>'1-συμβολαια'!N3</f>
        <v>284</v>
      </c>
      <c r="E3" s="174">
        <f t="shared" ref="E3:E28" si="0">C3-D3</f>
        <v>147</v>
      </c>
      <c r="F3" s="335"/>
      <c r="G3" s="335"/>
      <c r="H3" s="243">
        <v>63</v>
      </c>
      <c r="I3" s="358"/>
      <c r="J3" s="358"/>
      <c r="K3" s="358"/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1:21" s="154" customFormat="1">
      <c r="A4" s="613"/>
      <c r="B4" s="173" t="str">
        <f>'1-συμβολαια'!C4</f>
        <v>κληρονομιά μητρός ΑΠΟΔΟΧΗ - ΑΤΥΠΗ</v>
      </c>
      <c r="C4" s="152">
        <f>'1-συμβολαια'!L4</f>
        <v>311</v>
      </c>
      <c r="D4" s="174">
        <f>'1-συμβολαια'!N4</f>
        <v>0</v>
      </c>
      <c r="E4" s="174">
        <f t="shared" si="0"/>
        <v>311</v>
      </c>
      <c r="F4" s="335"/>
      <c r="G4" s="335"/>
      <c r="H4" s="243">
        <v>63</v>
      </c>
      <c r="I4" s="358"/>
      <c r="J4" s="325">
        <v>1</v>
      </c>
      <c r="K4" s="358"/>
      <c r="L4" s="335"/>
      <c r="M4" s="335"/>
      <c r="N4" s="335"/>
      <c r="O4" s="335"/>
      <c r="P4" s="335"/>
      <c r="Q4" s="335"/>
      <c r="R4" s="335"/>
      <c r="S4" s="335"/>
      <c r="T4" s="335"/>
      <c r="U4" s="335"/>
    </row>
    <row r="5" spans="1:21" s="154" customFormat="1">
      <c r="A5" s="613"/>
      <c r="B5" s="173" t="str">
        <f>'1-συμβολαια'!C5</f>
        <v>κληρονομιά πατρός από μητέρα ΑΠΟΔΟΧΗ - ΑΤΥΠΗ</v>
      </c>
      <c r="C5" s="152">
        <f>'1-συμβολαια'!L5</f>
        <v>145</v>
      </c>
      <c r="D5" s="174">
        <f>'1-συμβολαια'!N5</f>
        <v>0</v>
      </c>
      <c r="E5" s="174">
        <f t="shared" si="0"/>
        <v>145</v>
      </c>
      <c r="F5" s="164">
        <v>61</v>
      </c>
      <c r="G5" s="164">
        <v>62</v>
      </c>
      <c r="H5" s="358"/>
      <c r="I5" s="358"/>
      <c r="J5" s="243">
        <v>1</v>
      </c>
      <c r="K5" s="358"/>
      <c r="L5" s="335"/>
      <c r="M5" s="335"/>
      <c r="N5" s="335"/>
      <c r="O5" s="335"/>
      <c r="P5" s="335"/>
      <c r="Q5" s="335"/>
      <c r="R5" s="335"/>
      <c r="S5" s="335"/>
      <c r="T5" s="335"/>
      <c r="U5" s="335"/>
    </row>
    <row r="6" spans="1:21" s="154" customFormat="1">
      <c r="A6" s="614"/>
      <c r="B6" s="173" t="str">
        <f>'1-συμβολαια'!C6</f>
        <v>δωρεά παππού σε πατέρα - ΑΤΥΠΗ 1940</v>
      </c>
      <c r="C6" s="152">
        <f>'1-συμβολαια'!L6</f>
        <v>95</v>
      </c>
      <c r="D6" s="174">
        <f>'1-συμβολαια'!N6</f>
        <v>0</v>
      </c>
      <c r="E6" s="174">
        <f t="shared" si="0"/>
        <v>95</v>
      </c>
      <c r="F6" s="164">
        <v>61</v>
      </c>
      <c r="G6" s="164">
        <v>62</v>
      </c>
      <c r="H6" s="358"/>
      <c r="I6" s="358"/>
      <c r="J6" s="358"/>
      <c r="K6" s="358"/>
      <c r="L6" s="335"/>
      <c r="M6" s="335"/>
      <c r="N6" s="164">
        <v>1</v>
      </c>
      <c r="O6" s="335"/>
      <c r="P6" s="335"/>
      <c r="Q6" s="335"/>
      <c r="R6" s="335"/>
      <c r="S6" s="335"/>
      <c r="T6" s="335"/>
      <c r="U6" s="335"/>
    </row>
    <row r="7" spans="1:21" s="154" customFormat="1">
      <c r="A7" s="615" t="str">
        <f>'1-συμβολαια'!A7</f>
        <v>..????..</v>
      </c>
      <c r="B7" s="173" t="str">
        <f>'1-συμβολαια'!C7</f>
        <v>κληρονομιάς ΑΠΟΔΟΧΗ</v>
      </c>
      <c r="C7" s="152">
        <f>'1-συμβολαια'!L7</f>
        <v>431</v>
      </c>
      <c r="D7" s="174">
        <f>'1-συμβολαια'!N7</f>
        <v>284</v>
      </c>
      <c r="E7" s="174">
        <f t="shared" si="0"/>
        <v>147</v>
      </c>
      <c r="F7" s="335"/>
      <c r="G7" s="335"/>
      <c r="H7" s="243">
        <v>63</v>
      </c>
      <c r="I7" s="358"/>
      <c r="J7" s="358"/>
      <c r="K7" s="358"/>
      <c r="L7" s="335"/>
      <c r="M7" s="335"/>
      <c r="N7" s="335"/>
      <c r="O7" s="335"/>
      <c r="P7" s="335"/>
      <c r="Q7" s="335"/>
      <c r="R7" s="335"/>
      <c r="S7" s="335"/>
      <c r="T7" s="335"/>
      <c r="U7" s="335"/>
    </row>
    <row r="8" spans="1:21" s="154" customFormat="1">
      <c r="A8" s="613"/>
      <c r="B8" s="173" t="str">
        <f>'1-συμβολαια'!C8</f>
        <v>κληρονομιάς ΑΠΟΔΟΧΗ πατρός από αδερφό - ΑΤΥΠΗ</v>
      </c>
      <c r="C8" s="152">
        <f>'1-συμβολαια'!L8</f>
        <v>145</v>
      </c>
      <c r="D8" s="174">
        <f>'1-συμβολαια'!N8</f>
        <v>0</v>
      </c>
      <c r="E8" s="174">
        <f t="shared" si="0"/>
        <v>145</v>
      </c>
      <c r="F8" s="164">
        <v>61</v>
      </c>
      <c r="G8" s="164">
        <v>62</v>
      </c>
      <c r="H8" s="358"/>
      <c r="I8" s="358"/>
      <c r="J8" s="358"/>
      <c r="K8" s="325">
        <v>1</v>
      </c>
      <c r="L8" s="335"/>
      <c r="M8" s="335"/>
      <c r="N8" s="335"/>
      <c r="O8" s="335"/>
      <c r="P8" s="335"/>
      <c r="Q8" s="335"/>
      <c r="R8" s="335"/>
      <c r="S8" s="335"/>
      <c r="T8" s="335"/>
      <c r="U8" s="285" t="s">
        <v>355</v>
      </c>
    </row>
    <row r="9" spans="1:21" s="154" customFormat="1">
      <c r="A9" s="614"/>
      <c r="B9" s="173" t="str">
        <f>'1-συμβολαια'!C9</f>
        <v>κληρονομιάς ΑΠΟΔΟΧΗ μητρός από αδερφό - ΑΤΥΠΗ</v>
      </c>
      <c r="C9" s="152">
        <f>'1-συμβολαια'!L9</f>
        <v>139</v>
      </c>
      <c r="D9" s="174">
        <f>'1-συμβολαια'!N9</f>
        <v>0</v>
      </c>
      <c r="E9" s="174">
        <f t="shared" si="0"/>
        <v>139</v>
      </c>
      <c r="F9" s="164">
        <v>61</v>
      </c>
      <c r="G9" s="164">
        <v>62</v>
      </c>
      <c r="H9" s="358"/>
      <c r="I9" s="358"/>
      <c r="J9" s="358"/>
      <c r="K9" s="243">
        <v>1</v>
      </c>
      <c r="L9" s="335"/>
      <c r="M9" s="335"/>
      <c r="N9" s="335"/>
      <c r="O9" s="335"/>
      <c r="P9" s="335"/>
      <c r="Q9" s="335"/>
      <c r="R9" s="335"/>
      <c r="S9" s="335"/>
      <c r="T9" s="335"/>
      <c r="U9" s="335"/>
    </row>
    <row r="10" spans="1:21" s="154" customFormat="1">
      <c r="A10" s="313" t="str">
        <f>'1-συμβολαια'!A10</f>
        <v>..????..</v>
      </c>
      <c r="B10" s="314" t="str">
        <f>'1-συμβολαια'!C10</f>
        <v>δωρεά</v>
      </c>
      <c r="C10" s="315"/>
      <c r="D10" s="316"/>
      <c r="E10" s="316"/>
      <c r="F10" s="317"/>
      <c r="G10" s="317"/>
      <c r="H10" s="318"/>
      <c r="I10" s="318"/>
      <c r="J10" s="318"/>
      <c r="K10" s="318"/>
      <c r="L10" s="317"/>
      <c r="M10" s="317"/>
      <c r="N10" s="317"/>
      <c r="O10" s="317"/>
      <c r="P10" s="317"/>
      <c r="Q10" s="317"/>
      <c r="R10" s="317"/>
      <c r="S10" s="317"/>
      <c r="T10" s="317"/>
      <c r="U10" s="317"/>
    </row>
    <row r="11" spans="1:21" s="154" customFormat="1">
      <c r="A11" s="313" t="str">
        <f>'1-συμβολαια'!A11</f>
        <v>..????..</v>
      </c>
      <c r="B11" s="314" t="str">
        <f>'1-συμβολαια'!C11</f>
        <v>πληρεξούσιο</v>
      </c>
      <c r="C11" s="315"/>
      <c r="D11" s="316"/>
      <c r="E11" s="316"/>
      <c r="F11" s="317"/>
      <c r="G11" s="317"/>
      <c r="H11" s="318"/>
      <c r="I11" s="318"/>
      <c r="J11" s="318"/>
      <c r="K11" s="318"/>
      <c r="L11" s="317"/>
      <c r="M11" s="317"/>
      <c r="N11" s="317"/>
      <c r="O11" s="317"/>
      <c r="P11" s="317"/>
      <c r="Q11" s="317"/>
      <c r="R11" s="317"/>
      <c r="S11" s="317"/>
      <c r="T11" s="317"/>
      <c r="U11" s="317"/>
    </row>
    <row r="12" spans="1:21" s="154" customFormat="1">
      <c r="A12" s="313" t="str">
        <f>'1-συμβολαια'!A12</f>
        <v>..????..</v>
      </c>
      <c r="B12" s="314" t="str">
        <f>'1-συμβολαια'!C12</f>
        <v>πληρεξούσιο</v>
      </c>
      <c r="C12" s="315"/>
      <c r="D12" s="316"/>
      <c r="E12" s="316"/>
      <c r="F12" s="317"/>
      <c r="G12" s="317"/>
      <c r="H12" s="318"/>
      <c r="I12" s="318"/>
      <c r="J12" s="318"/>
      <c r="K12" s="318"/>
      <c r="L12" s="317"/>
      <c r="M12" s="317"/>
      <c r="N12" s="317"/>
      <c r="O12" s="317"/>
      <c r="P12" s="317"/>
      <c r="Q12" s="317"/>
      <c r="R12" s="317"/>
      <c r="S12" s="317"/>
      <c r="T12" s="317"/>
      <c r="U12" s="317"/>
    </row>
    <row r="13" spans="1:21" s="154" customFormat="1">
      <c r="A13" s="313" t="str">
        <f>'1-συμβολαια'!A13</f>
        <v>..????..</v>
      </c>
      <c r="B13" s="314" t="str">
        <f>'1-συμβολαια'!C13</f>
        <v>πληρεξούσιο</v>
      </c>
      <c r="C13" s="315"/>
      <c r="D13" s="316"/>
      <c r="E13" s="316"/>
      <c r="F13" s="317"/>
      <c r="G13" s="317"/>
      <c r="H13" s="318"/>
      <c r="I13" s="318"/>
      <c r="J13" s="318"/>
      <c r="K13" s="318"/>
      <c r="L13" s="317"/>
      <c r="M13" s="317"/>
      <c r="N13" s="317"/>
      <c r="O13" s="317"/>
      <c r="P13" s="317"/>
      <c r="Q13" s="317"/>
      <c r="R13" s="317"/>
      <c r="S13" s="317"/>
      <c r="T13" s="317"/>
      <c r="U13" s="317"/>
    </row>
    <row r="14" spans="1:21" s="154" customFormat="1">
      <c r="A14" s="313" t="str">
        <f>'1-συμβολαια'!A14</f>
        <v>..????..</v>
      </c>
      <c r="B14" s="314" t="str">
        <f>'1-συμβολαια'!C14</f>
        <v>πληρεξούσιο</v>
      </c>
      <c r="C14" s="315"/>
      <c r="D14" s="316"/>
      <c r="E14" s="316"/>
      <c r="F14" s="317"/>
      <c r="G14" s="317"/>
      <c r="H14" s="318"/>
      <c r="I14" s="318"/>
      <c r="J14" s="318"/>
      <c r="K14" s="318"/>
      <c r="L14" s="317"/>
      <c r="M14" s="317"/>
      <c r="N14" s="317"/>
      <c r="O14" s="317"/>
      <c r="P14" s="317"/>
      <c r="Q14" s="317"/>
      <c r="R14" s="317"/>
      <c r="S14" s="317"/>
      <c r="T14" s="317"/>
      <c r="U14" s="317"/>
    </row>
    <row r="15" spans="1:21" s="154" customFormat="1">
      <c r="A15" s="313" t="str">
        <f>'1-συμβολαια'!A15</f>
        <v>..????..</v>
      </c>
      <c r="B15" s="314" t="str">
        <f>'1-συμβολαια'!C15</f>
        <v>μίσθωση 12 έτη  7.800/έτος</v>
      </c>
      <c r="C15" s="315"/>
      <c r="D15" s="316"/>
      <c r="E15" s="316"/>
      <c r="F15" s="317"/>
      <c r="G15" s="317"/>
      <c r="H15" s="318"/>
      <c r="I15" s="318"/>
      <c r="J15" s="318"/>
      <c r="K15" s="318"/>
      <c r="L15" s="317"/>
      <c r="M15" s="317"/>
      <c r="N15" s="317"/>
      <c r="O15" s="317"/>
      <c r="P15" s="317"/>
      <c r="Q15" s="317"/>
      <c r="R15" s="317"/>
      <c r="S15" s="317"/>
      <c r="T15" s="317"/>
      <c r="U15" s="317"/>
    </row>
    <row r="16" spans="1:21" s="154" customFormat="1">
      <c r="A16" s="313" t="str">
        <f>'1-συμβολαια'!A16</f>
        <v>..????..</v>
      </c>
      <c r="B16" s="314" t="str">
        <f>'1-συμβολαια'!C16</f>
        <v>αγοραπωλησίας ΠΡΟΣΥΜΦΩΝΟ τίμημα = 15.000 αρραβών =</v>
      </c>
      <c r="C16" s="315"/>
      <c r="D16" s="316"/>
      <c r="E16" s="316"/>
      <c r="F16" s="317"/>
      <c r="G16" s="317"/>
      <c r="H16" s="318"/>
      <c r="I16" s="318"/>
      <c r="J16" s="318"/>
      <c r="K16" s="318"/>
      <c r="L16" s="317"/>
      <c r="M16" s="317"/>
      <c r="N16" s="317"/>
      <c r="O16" s="317"/>
      <c r="P16" s="317"/>
      <c r="Q16" s="317"/>
      <c r="R16" s="317"/>
      <c r="S16" s="317"/>
      <c r="T16" s="317"/>
      <c r="U16" s="373"/>
    </row>
    <row r="17" spans="1:21" s="154" customFormat="1">
      <c r="A17" s="313" t="str">
        <f>'1-συμβολαια'!A17</f>
        <v>..????..</v>
      </c>
      <c r="B17" s="314" t="str">
        <f>'1-συμβολαια'!C17</f>
        <v>πληρεξούσιο</v>
      </c>
      <c r="C17" s="315"/>
      <c r="D17" s="316"/>
      <c r="E17" s="316"/>
      <c r="F17" s="317"/>
      <c r="G17" s="317"/>
      <c r="H17" s="318"/>
      <c r="I17" s="318"/>
      <c r="J17" s="318"/>
      <c r="K17" s="318"/>
      <c r="L17" s="317"/>
      <c r="M17" s="317"/>
      <c r="N17" s="317"/>
      <c r="O17" s="317"/>
      <c r="P17" s="317"/>
      <c r="Q17" s="317"/>
      <c r="R17" s="317"/>
      <c r="S17" s="317"/>
      <c r="T17" s="317"/>
      <c r="U17" s="317"/>
    </row>
    <row r="18" spans="1:21" s="154" customFormat="1">
      <c r="A18" s="313" t="str">
        <f>'1-συμβολαια'!A18</f>
        <v>..????..</v>
      </c>
      <c r="B18" s="314" t="str">
        <f>'1-συμβολαια'!C18</f>
        <v>πληρεξούσιο</v>
      </c>
      <c r="C18" s="315"/>
      <c r="D18" s="316"/>
      <c r="E18" s="316"/>
      <c r="F18" s="317"/>
      <c r="G18" s="317"/>
      <c r="H18" s="318"/>
      <c r="I18" s="318"/>
      <c r="J18" s="318"/>
      <c r="K18" s="318"/>
      <c r="L18" s="317"/>
      <c r="M18" s="317"/>
      <c r="N18" s="317"/>
      <c r="O18" s="317"/>
      <c r="P18" s="317"/>
      <c r="Q18" s="317"/>
      <c r="R18" s="317"/>
      <c r="S18" s="317"/>
      <c r="T18" s="317"/>
      <c r="U18" s="317"/>
    </row>
    <row r="19" spans="1:21" s="154" customFormat="1">
      <c r="A19" s="313" t="str">
        <f>'1-συμβολαια'!A19</f>
        <v>..????..</v>
      </c>
      <c r="B19" s="314" t="str">
        <f>'1-συμβολαια'!C19</f>
        <v>πληρεξούσιο</v>
      </c>
      <c r="C19" s="315"/>
      <c r="D19" s="316"/>
      <c r="E19" s="316"/>
      <c r="F19" s="317"/>
      <c r="G19" s="317"/>
      <c r="H19" s="318"/>
      <c r="I19" s="318"/>
      <c r="J19" s="318"/>
      <c r="K19" s="318"/>
      <c r="L19" s="317"/>
      <c r="M19" s="317"/>
      <c r="N19" s="317"/>
      <c r="O19" s="317"/>
      <c r="P19" s="317"/>
      <c r="Q19" s="317"/>
      <c r="R19" s="317"/>
      <c r="S19" s="317"/>
      <c r="T19" s="317"/>
      <c r="U19" s="317"/>
    </row>
    <row r="20" spans="1:21" s="154" customFormat="1">
      <c r="A20" s="313" t="str">
        <f>'1-συμβολαια'!A20</f>
        <v>..????..</v>
      </c>
      <c r="B20" s="314" t="str">
        <f>'1-συμβολαια'!C20</f>
        <v>πληρεξούσιο</v>
      </c>
      <c r="C20" s="315"/>
      <c r="D20" s="316"/>
      <c r="E20" s="316"/>
      <c r="F20" s="317"/>
      <c r="G20" s="317"/>
      <c r="H20" s="318"/>
      <c r="I20" s="318"/>
      <c r="J20" s="318"/>
      <c r="K20" s="318"/>
      <c r="L20" s="317"/>
      <c r="M20" s="317"/>
      <c r="N20" s="317"/>
      <c r="O20" s="317"/>
      <c r="P20" s="317"/>
      <c r="Q20" s="317"/>
      <c r="R20" s="317"/>
      <c r="S20" s="317"/>
      <c r="T20" s="317"/>
      <c r="U20" s="317"/>
    </row>
    <row r="21" spans="1:21" s="154" customFormat="1">
      <c r="A21" s="313" t="str">
        <f>'1-συμβολαια'!A21</f>
        <v>..????..</v>
      </c>
      <c r="B21" s="314" t="str">
        <f>'1-συμβολαια'!C21</f>
        <v>αγοραπωλησίας  …????.. ΕΓΚΡΙΣΗ και ΥΠΟ ΔΙΑΛΥΤΙΚΗ ΑΙΡΕΣΗ</v>
      </c>
      <c r="C21" s="315"/>
      <c r="D21" s="316"/>
      <c r="E21" s="316"/>
      <c r="F21" s="317"/>
      <c r="G21" s="317"/>
      <c r="H21" s="318"/>
      <c r="I21" s="318"/>
      <c r="J21" s="318"/>
      <c r="K21" s="318"/>
      <c r="L21" s="317"/>
      <c r="M21" s="317"/>
      <c r="N21" s="317"/>
      <c r="O21" s="317"/>
      <c r="P21" s="317"/>
      <c r="Q21" s="317"/>
      <c r="R21" s="317"/>
      <c r="S21" s="317"/>
      <c r="T21" s="317"/>
      <c r="U21" s="317"/>
    </row>
    <row r="22" spans="1:21" s="154" customFormat="1">
      <c r="A22" s="313" t="str">
        <f>'1-συμβολαια'!A22</f>
        <v>..????..</v>
      </c>
      <c r="B22" s="314" t="str">
        <f>'1-συμβολαια'!C22</f>
        <v>αγοραπωλησίας ……???...  ΕΞΟΦΛΗΣΗ</v>
      </c>
      <c r="C22" s="315"/>
      <c r="D22" s="316"/>
      <c r="E22" s="316"/>
      <c r="F22" s="317"/>
      <c r="G22" s="317"/>
      <c r="H22" s="318"/>
      <c r="I22" s="318"/>
      <c r="J22" s="318"/>
      <c r="K22" s="318"/>
      <c r="L22" s="317"/>
      <c r="M22" s="317"/>
      <c r="N22" s="317"/>
      <c r="O22" s="317"/>
      <c r="P22" s="317"/>
      <c r="Q22" s="317"/>
      <c r="R22" s="317"/>
      <c r="S22" s="317"/>
      <c r="T22" s="317"/>
      <c r="U22" s="317"/>
    </row>
    <row r="23" spans="1:21" s="154" customFormat="1">
      <c r="A23" s="313" t="str">
        <f>'1-συμβολαια'!A23</f>
        <v>..????..</v>
      </c>
      <c r="B23" s="314" t="str">
        <f>'1-συμβολαια'!C23</f>
        <v>πληρεξούσιο</v>
      </c>
      <c r="C23" s="315"/>
      <c r="D23" s="316"/>
      <c r="E23" s="316"/>
      <c r="F23" s="317"/>
      <c r="G23" s="317"/>
      <c r="H23" s="318"/>
      <c r="I23" s="318"/>
      <c r="J23" s="318"/>
      <c r="K23" s="318"/>
      <c r="L23" s="317"/>
      <c r="M23" s="317"/>
      <c r="N23" s="317"/>
      <c r="O23" s="317"/>
      <c r="P23" s="317"/>
      <c r="Q23" s="317"/>
      <c r="R23" s="317"/>
      <c r="S23" s="317"/>
      <c r="T23" s="317"/>
      <c r="U23" s="317"/>
    </row>
    <row r="24" spans="1:21" s="154" customFormat="1">
      <c r="A24" s="313" t="str">
        <f>'1-συμβολαια'!A24</f>
        <v>..????..</v>
      </c>
      <c r="B24" s="314" t="str">
        <f>'1-συμβολαια'!C24</f>
        <v>πληρεξούσιο</v>
      </c>
      <c r="C24" s="315"/>
      <c r="D24" s="316"/>
      <c r="E24" s="316"/>
      <c r="F24" s="317"/>
      <c r="G24" s="317"/>
      <c r="H24" s="318"/>
      <c r="I24" s="318"/>
      <c r="J24" s="318"/>
      <c r="K24" s="318"/>
      <c r="L24" s="317"/>
      <c r="M24" s="317"/>
      <c r="N24" s="317"/>
      <c r="O24" s="317"/>
      <c r="P24" s="317"/>
      <c r="Q24" s="317"/>
      <c r="R24" s="317"/>
      <c r="S24" s="317"/>
      <c r="T24" s="317"/>
      <c r="U24" s="317"/>
    </row>
    <row r="25" spans="1:21" s="154" customFormat="1">
      <c r="A25" s="313" t="str">
        <f>'1-συμβολαια'!A25</f>
        <v>..????..</v>
      </c>
      <c r="B25" s="314" t="str">
        <f>'1-συμβολαια'!C25</f>
        <v>πληρεξούσιο</v>
      </c>
      <c r="C25" s="315"/>
      <c r="D25" s="316"/>
      <c r="E25" s="316"/>
      <c r="F25" s="317"/>
      <c r="G25" s="317"/>
      <c r="H25" s="318"/>
      <c r="I25" s="318"/>
      <c r="J25" s="318"/>
      <c r="K25" s="318"/>
      <c r="L25" s="317"/>
      <c r="M25" s="317"/>
      <c r="N25" s="317"/>
      <c r="O25" s="317"/>
      <c r="P25" s="317"/>
      <c r="Q25" s="317"/>
      <c r="R25" s="317"/>
      <c r="S25" s="317"/>
      <c r="T25" s="317"/>
      <c r="U25" s="317"/>
    </row>
    <row r="26" spans="1:21" s="154" customFormat="1">
      <c r="A26" s="313" t="str">
        <f>'1-συμβολαια'!A26</f>
        <v>..????..</v>
      </c>
      <c r="B26" s="314" t="str">
        <f>'1-συμβολαια'!C26</f>
        <v>αγοραπωλησίας ……???... ΕΞΟΦΛΗΣΗ</v>
      </c>
      <c r="C26" s="315"/>
      <c r="D26" s="316"/>
      <c r="E26" s="316"/>
      <c r="F26" s="317"/>
      <c r="G26" s="317"/>
      <c r="H26" s="318"/>
      <c r="I26" s="318"/>
      <c r="J26" s="318"/>
      <c r="K26" s="318"/>
      <c r="L26" s="317"/>
      <c r="M26" s="317"/>
      <c r="N26" s="317"/>
      <c r="O26" s="317"/>
      <c r="P26" s="317"/>
      <c r="Q26" s="317"/>
      <c r="R26" s="317"/>
      <c r="S26" s="317"/>
      <c r="T26" s="317"/>
      <c r="U26" s="317"/>
    </row>
    <row r="27" spans="1:21" s="154" customFormat="1">
      <c r="A27" s="615" t="str">
        <f>'1-συμβολαια'!A27</f>
        <v>..????..</v>
      </c>
      <c r="B27" s="173" t="str">
        <f>'1-συμβολαια'!C27</f>
        <v>κληρονομιάς ΑΠΟΔΟΧΗ</v>
      </c>
      <c r="C27" s="152">
        <f>'1-συμβολαια'!L27</f>
        <v>254</v>
      </c>
      <c r="D27" s="174">
        <f>'1-συμβολαια'!N27</f>
        <v>88</v>
      </c>
      <c r="E27" s="174">
        <f t="shared" si="0"/>
        <v>166</v>
      </c>
      <c r="F27" s="317"/>
      <c r="G27" s="317"/>
      <c r="H27" s="318"/>
      <c r="I27" s="318"/>
      <c r="J27" s="318"/>
      <c r="K27" s="318"/>
      <c r="L27" s="317"/>
      <c r="M27" s="317"/>
      <c r="N27" s="317"/>
      <c r="O27" s="317"/>
      <c r="P27" s="317"/>
      <c r="Q27" s="317"/>
      <c r="R27" s="317"/>
      <c r="S27" s="317"/>
      <c r="T27" s="317"/>
      <c r="U27" s="317"/>
    </row>
    <row r="28" spans="1:21" s="154" customFormat="1">
      <c r="A28" s="614"/>
      <c r="B28" s="173" t="str">
        <f>'1-συμβολαια'!C28</f>
        <v>κληρονομιάς ΑΠΟΔΟΧΗ μητρός από παππού ΑΤΥΠΗ</v>
      </c>
      <c r="C28" s="152">
        <f>'1-συμβολαια'!L28</f>
        <v>114</v>
      </c>
      <c r="D28" s="174">
        <f>'1-συμβολαια'!N28</f>
        <v>0</v>
      </c>
      <c r="E28" s="174">
        <f t="shared" si="0"/>
        <v>114</v>
      </c>
      <c r="F28" s="164">
        <v>61</v>
      </c>
      <c r="G28" s="164">
        <v>62</v>
      </c>
      <c r="H28" s="318"/>
      <c r="I28" s="318"/>
      <c r="J28" s="318"/>
      <c r="K28" s="318"/>
      <c r="L28" s="317"/>
      <c r="M28" s="317"/>
      <c r="N28" s="164">
        <v>1</v>
      </c>
      <c r="O28" s="317"/>
      <c r="P28" s="317"/>
      <c r="Q28" s="317"/>
      <c r="R28" s="317"/>
      <c r="S28" s="317"/>
      <c r="T28" s="317"/>
      <c r="U28" s="317"/>
    </row>
    <row r="29" spans="1:21" ht="15.75">
      <c r="A29" s="521" t="s">
        <v>48</v>
      </c>
      <c r="B29" s="522"/>
      <c r="C29" s="88">
        <f>SUM(C3:C28)</f>
        <v>2065</v>
      </c>
      <c r="D29" s="88">
        <f>SUM(D3:D28)</f>
        <v>656</v>
      </c>
      <c r="E29" s="88">
        <f>SUM(E3:E28)</f>
        <v>1409</v>
      </c>
      <c r="I29" s="303">
        <f t="shared" ref="I29:S29" si="1">SUM(I3:I28)</f>
        <v>0</v>
      </c>
      <c r="J29" s="303">
        <f t="shared" si="1"/>
        <v>2</v>
      </c>
      <c r="K29" s="303">
        <f t="shared" si="1"/>
        <v>2</v>
      </c>
      <c r="L29" s="303">
        <f t="shared" si="1"/>
        <v>0</v>
      </c>
      <c r="M29" s="303">
        <f t="shared" si="1"/>
        <v>0</v>
      </c>
      <c r="N29" s="303">
        <f t="shared" si="1"/>
        <v>2</v>
      </c>
      <c r="O29" s="303">
        <f t="shared" si="1"/>
        <v>0</v>
      </c>
      <c r="P29" s="303">
        <f t="shared" si="1"/>
        <v>0</v>
      </c>
      <c r="Q29" s="303">
        <f t="shared" si="1"/>
        <v>0</v>
      </c>
      <c r="R29" s="303">
        <f t="shared" si="1"/>
        <v>0</v>
      </c>
      <c r="S29" s="303">
        <f t="shared" si="1"/>
        <v>0</v>
      </c>
    </row>
    <row r="30" spans="1:21" ht="15.75" customHeight="1"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</row>
    <row r="31" spans="1:21" ht="15.75" customHeight="1">
      <c r="F31" s="255" t="s">
        <v>196</v>
      </c>
      <c r="G31" s="13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1" ht="15.75">
      <c r="F32" s="113"/>
      <c r="G32" s="181" t="s">
        <v>197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2:20" ht="15.75">
      <c r="H33" s="255" t="s">
        <v>351</v>
      </c>
      <c r="I33" s="130"/>
      <c r="J33" s="130"/>
      <c r="K33" s="130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2:20" ht="15.75">
      <c r="G34" s="89"/>
      <c r="I34" s="255" t="s">
        <v>377</v>
      </c>
      <c r="J34" s="181"/>
      <c r="K34" s="181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2:20" ht="15.75">
      <c r="G35" s="89"/>
      <c r="I35" s="181"/>
      <c r="J35" s="181" t="s">
        <v>380</v>
      </c>
      <c r="K35" s="181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2:20" ht="15.75">
      <c r="G36" s="89"/>
      <c r="I36" s="181"/>
      <c r="J36" s="181"/>
      <c r="K36" s="181" t="s">
        <v>382</v>
      </c>
      <c r="L36" s="119"/>
      <c r="M36" s="119"/>
      <c r="N36" s="119"/>
      <c r="O36" s="119"/>
      <c r="P36" s="119"/>
      <c r="Q36" s="119"/>
      <c r="R36" s="119"/>
      <c r="S36" s="119"/>
      <c r="T36" s="119"/>
    </row>
    <row r="37" spans="2:20" ht="15.75">
      <c r="H37" s="119"/>
      <c r="I37" s="119"/>
      <c r="J37" s="119"/>
      <c r="K37" s="119"/>
      <c r="L37" s="181" t="s">
        <v>383</v>
      </c>
      <c r="M37" s="119"/>
      <c r="N37" s="119"/>
      <c r="O37" s="119"/>
      <c r="P37" s="119"/>
      <c r="Q37" s="119"/>
      <c r="R37" s="119"/>
      <c r="S37" s="119"/>
      <c r="T37" s="119"/>
    </row>
    <row r="38" spans="2:20" ht="15.75">
      <c r="F38" s="119"/>
      <c r="G38" s="119"/>
      <c r="H38" s="119"/>
      <c r="I38" s="119"/>
      <c r="J38" s="119"/>
      <c r="K38" s="119"/>
      <c r="L38" s="119"/>
      <c r="M38" s="255" t="s">
        <v>378</v>
      </c>
      <c r="N38" s="119"/>
      <c r="O38" s="119"/>
      <c r="P38" s="119"/>
      <c r="Q38" s="119"/>
      <c r="R38" s="119"/>
      <c r="S38" s="119"/>
      <c r="T38" s="119"/>
    </row>
    <row r="39" spans="2:20" ht="15.75">
      <c r="H39" s="119"/>
      <c r="I39" s="119"/>
      <c r="J39" s="119"/>
      <c r="K39" s="119"/>
      <c r="L39" s="119"/>
      <c r="M39" s="119"/>
      <c r="N39" s="181" t="s">
        <v>379</v>
      </c>
      <c r="O39" s="119"/>
      <c r="P39" s="119"/>
      <c r="Q39" s="119"/>
      <c r="R39" s="119"/>
      <c r="S39" s="119"/>
      <c r="T39" s="119"/>
    </row>
    <row r="40" spans="2:20" ht="15.75">
      <c r="H40" s="119"/>
      <c r="I40" s="119"/>
      <c r="J40" s="119"/>
      <c r="K40" s="119"/>
      <c r="L40" s="119"/>
      <c r="M40" s="119"/>
      <c r="N40" s="265"/>
      <c r="O40" s="181" t="s">
        <v>381</v>
      </c>
      <c r="P40" s="119"/>
      <c r="Q40" s="119"/>
      <c r="R40" s="119"/>
      <c r="S40" s="119"/>
      <c r="T40" s="119"/>
    </row>
    <row r="41" spans="2:20" ht="15.75">
      <c r="H41" s="119"/>
      <c r="I41" s="119"/>
      <c r="J41" s="119"/>
      <c r="K41" s="119"/>
      <c r="L41" s="119"/>
      <c r="M41" s="119"/>
      <c r="N41" s="119"/>
      <c r="O41" s="119"/>
      <c r="P41" s="181" t="s">
        <v>384</v>
      </c>
      <c r="Q41" s="119"/>
      <c r="R41" s="119"/>
      <c r="S41" s="119"/>
      <c r="T41" s="119"/>
    </row>
    <row r="42" spans="2:20" ht="15.75">
      <c r="H42" s="119"/>
      <c r="I42" s="119"/>
      <c r="J42" s="119"/>
      <c r="K42" s="119"/>
      <c r="L42" s="119"/>
      <c r="M42" s="119"/>
      <c r="N42" s="119"/>
      <c r="O42" s="119"/>
      <c r="P42" s="119"/>
      <c r="Q42" s="181" t="s">
        <v>389</v>
      </c>
      <c r="R42" s="181"/>
      <c r="S42" s="181"/>
      <c r="T42" s="324"/>
    </row>
    <row r="43" spans="2:20" ht="15.75"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255" t="s">
        <v>390</v>
      </c>
      <c r="S43" s="119"/>
      <c r="T43" s="119"/>
    </row>
    <row r="44" spans="2:20" ht="15.75"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81" t="s">
        <v>391</v>
      </c>
      <c r="T44" s="119"/>
    </row>
    <row r="45" spans="2:20" ht="15.75">
      <c r="B45" s="144" t="s">
        <v>241</v>
      </c>
      <c r="C45" s="471">
        <v>656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2:20" ht="15.75">
      <c r="B46" s="145" t="s">
        <v>242</v>
      </c>
      <c r="C46" s="147"/>
      <c r="D46" s="147" t="s">
        <v>443</v>
      </c>
      <c r="E46" s="105">
        <f>E29</f>
        <v>1409</v>
      </c>
    </row>
  </sheetData>
  <mergeCells count="8">
    <mergeCell ref="A1:A2"/>
    <mergeCell ref="B1:B2"/>
    <mergeCell ref="C1:E1"/>
    <mergeCell ref="F1:U2"/>
    <mergeCell ref="A29:B29"/>
    <mergeCell ref="A3:A6"/>
    <mergeCell ref="A7:A9"/>
    <mergeCell ref="A27:A2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60"/>
  <sheetViews>
    <sheetView workbookViewId="0">
      <pane ySplit="2" topLeftCell="A12" activePane="bottomLeft" state="frozen"/>
      <selection pane="bottomLeft" activeCell="Q53" sqref="Q53"/>
    </sheetView>
  </sheetViews>
  <sheetFormatPr defaultRowHeight="11.25"/>
  <cols>
    <col min="1" max="1" width="9" style="8" customWidth="1"/>
    <col min="2" max="2" width="45.5703125" style="185" customWidth="1"/>
    <col min="3" max="3" width="11.140625" style="2" customWidth="1"/>
    <col min="4" max="4" width="7.140625" style="2" customWidth="1"/>
    <col min="5" max="6" width="7.85546875" style="72" customWidth="1"/>
    <col min="7" max="7" width="10.7109375" style="72" customWidth="1"/>
    <col min="8" max="10" width="7.85546875" style="72" customWidth="1"/>
    <col min="11" max="11" width="7.42578125" style="72" customWidth="1"/>
    <col min="12" max="12" width="6" style="72" customWidth="1"/>
    <col min="13" max="13" width="8" style="72" customWidth="1"/>
    <col min="14" max="14" width="8.42578125" style="72" customWidth="1"/>
    <col min="15" max="15" width="7.85546875" style="72" customWidth="1"/>
    <col min="16" max="17" width="6.140625" style="72" customWidth="1"/>
    <col min="18" max="18" width="7.28515625" style="72" customWidth="1"/>
    <col min="19" max="19" width="7.5703125" style="72" customWidth="1"/>
    <col min="20" max="20" width="6.85546875" style="72" customWidth="1"/>
    <col min="21" max="21" width="8.140625" style="72" customWidth="1"/>
    <col min="22" max="23" width="6.140625" style="72" customWidth="1"/>
    <col min="24" max="24" width="7.85546875" style="72" customWidth="1"/>
    <col min="25" max="25" width="16.28515625" style="72" customWidth="1"/>
    <col min="26" max="27" width="7" style="72" customWidth="1"/>
    <col min="28" max="28" width="7.28515625" style="72" customWidth="1"/>
    <col min="29" max="29" width="7.5703125" style="72" customWidth="1"/>
    <col min="30" max="30" width="7.42578125" style="72" customWidth="1"/>
    <col min="31" max="31" width="7.85546875" style="72" customWidth="1"/>
    <col min="32" max="35" width="6.140625" style="72" customWidth="1"/>
    <col min="36" max="36" width="8.28515625" style="72" customWidth="1"/>
    <col min="37" max="37" width="8.7109375" style="72" customWidth="1"/>
    <col min="38" max="38" width="7.85546875" style="72" customWidth="1"/>
    <col min="39" max="39" width="8.42578125" style="72" customWidth="1"/>
    <col min="40" max="40" width="7.85546875" style="72" customWidth="1"/>
    <col min="41" max="41" width="7.7109375" style="72" customWidth="1"/>
    <col min="42" max="42" width="8" style="72" customWidth="1"/>
    <col min="43" max="43" width="6.140625" style="72" customWidth="1"/>
    <col min="44" max="44" width="8.5703125" style="72" customWidth="1"/>
    <col min="45" max="45" width="7.140625" style="72" customWidth="1"/>
    <col min="46" max="46" width="8.5703125" style="72" customWidth="1"/>
    <col min="47" max="47" width="8.42578125" style="72" customWidth="1"/>
    <col min="48" max="48" width="6.140625" style="72" customWidth="1"/>
    <col min="49" max="49" width="7.140625" style="72" customWidth="1"/>
    <col min="50" max="50" width="7" style="72" customWidth="1"/>
    <col min="51" max="52" width="7.5703125" style="72" customWidth="1"/>
    <col min="53" max="54" width="6.140625" style="72" customWidth="1"/>
    <col min="55" max="55" width="5.5703125" style="72" customWidth="1"/>
    <col min="56" max="56" width="10.5703125" style="72" customWidth="1"/>
    <col min="57" max="57" width="12.42578125" style="72" customWidth="1"/>
    <col min="58" max="58" width="10.7109375" style="3" customWidth="1"/>
    <col min="59" max="255" width="9.140625" style="3"/>
    <col min="256" max="256" width="9" style="3" bestFit="1" customWidth="1"/>
    <col min="257" max="257" width="9.85546875" style="3" bestFit="1" customWidth="1"/>
    <col min="258" max="258" width="9.140625" style="3" bestFit="1" customWidth="1"/>
    <col min="259" max="259" width="16" style="3" bestFit="1" customWidth="1"/>
    <col min="260" max="260" width="9" style="3" bestFit="1" customWidth="1"/>
    <col min="261" max="261" width="7.85546875" style="3" bestFit="1" customWidth="1"/>
    <col min="262" max="262" width="11.7109375" style="3" bestFit="1" customWidth="1"/>
    <col min="263" max="263" width="14.28515625" style="3" customWidth="1"/>
    <col min="264" max="264" width="11.7109375" style="3" bestFit="1" customWidth="1"/>
    <col min="265" max="265" width="14.140625" style="3" bestFit="1" customWidth="1"/>
    <col min="266" max="266" width="16.7109375" style="3" customWidth="1"/>
    <col min="267" max="267" width="16.5703125" style="3" customWidth="1"/>
    <col min="268" max="269" width="7.85546875" style="3" bestFit="1" customWidth="1"/>
    <col min="270" max="270" width="8" style="3" bestFit="1" customWidth="1"/>
    <col min="271" max="272" width="7.85546875" style="3" bestFit="1" customWidth="1"/>
    <col min="273" max="273" width="9.7109375" style="3" customWidth="1"/>
    <col min="274" max="274" width="12.85546875" style="3" customWidth="1"/>
    <col min="275" max="511" width="9.140625" style="3"/>
    <col min="512" max="512" width="9" style="3" bestFit="1" customWidth="1"/>
    <col min="513" max="513" width="9.85546875" style="3" bestFit="1" customWidth="1"/>
    <col min="514" max="514" width="9.140625" style="3" bestFit="1" customWidth="1"/>
    <col min="515" max="515" width="16" style="3" bestFit="1" customWidth="1"/>
    <col min="516" max="516" width="9" style="3" bestFit="1" customWidth="1"/>
    <col min="517" max="517" width="7.85546875" style="3" bestFit="1" customWidth="1"/>
    <col min="518" max="518" width="11.7109375" style="3" bestFit="1" customWidth="1"/>
    <col min="519" max="519" width="14.28515625" style="3" customWidth="1"/>
    <col min="520" max="520" width="11.7109375" style="3" bestFit="1" customWidth="1"/>
    <col min="521" max="521" width="14.140625" style="3" bestFit="1" customWidth="1"/>
    <col min="522" max="522" width="16.7109375" style="3" customWidth="1"/>
    <col min="523" max="523" width="16.5703125" style="3" customWidth="1"/>
    <col min="524" max="525" width="7.85546875" style="3" bestFit="1" customWidth="1"/>
    <col min="526" max="526" width="8" style="3" bestFit="1" customWidth="1"/>
    <col min="527" max="528" width="7.85546875" style="3" bestFit="1" customWidth="1"/>
    <col min="529" max="529" width="9.7109375" style="3" customWidth="1"/>
    <col min="530" max="530" width="12.85546875" style="3" customWidth="1"/>
    <col min="531" max="767" width="9.140625" style="3"/>
    <col min="768" max="768" width="9" style="3" bestFit="1" customWidth="1"/>
    <col min="769" max="769" width="9.85546875" style="3" bestFit="1" customWidth="1"/>
    <col min="770" max="770" width="9.140625" style="3" bestFit="1" customWidth="1"/>
    <col min="771" max="771" width="16" style="3" bestFit="1" customWidth="1"/>
    <col min="772" max="772" width="9" style="3" bestFit="1" customWidth="1"/>
    <col min="773" max="773" width="7.85546875" style="3" bestFit="1" customWidth="1"/>
    <col min="774" max="774" width="11.7109375" style="3" bestFit="1" customWidth="1"/>
    <col min="775" max="775" width="14.28515625" style="3" customWidth="1"/>
    <col min="776" max="776" width="11.7109375" style="3" bestFit="1" customWidth="1"/>
    <col min="777" max="777" width="14.140625" style="3" bestFit="1" customWidth="1"/>
    <col min="778" max="778" width="16.7109375" style="3" customWidth="1"/>
    <col min="779" max="779" width="16.5703125" style="3" customWidth="1"/>
    <col min="780" max="781" width="7.85546875" style="3" bestFit="1" customWidth="1"/>
    <col min="782" max="782" width="8" style="3" bestFit="1" customWidth="1"/>
    <col min="783" max="784" width="7.85546875" style="3" bestFit="1" customWidth="1"/>
    <col min="785" max="785" width="9.7109375" style="3" customWidth="1"/>
    <col min="786" max="786" width="12.85546875" style="3" customWidth="1"/>
    <col min="787" max="1023" width="9.140625" style="3"/>
    <col min="1024" max="1024" width="9" style="3" bestFit="1" customWidth="1"/>
    <col min="1025" max="1025" width="9.85546875" style="3" bestFit="1" customWidth="1"/>
    <col min="1026" max="1026" width="9.140625" style="3" bestFit="1" customWidth="1"/>
    <col min="1027" max="1027" width="16" style="3" bestFit="1" customWidth="1"/>
    <col min="1028" max="1028" width="9" style="3" bestFit="1" customWidth="1"/>
    <col min="1029" max="1029" width="7.85546875" style="3" bestFit="1" customWidth="1"/>
    <col min="1030" max="1030" width="11.7109375" style="3" bestFit="1" customWidth="1"/>
    <col min="1031" max="1031" width="14.28515625" style="3" customWidth="1"/>
    <col min="1032" max="1032" width="11.7109375" style="3" bestFit="1" customWidth="1"/>
    <col min="1033" max="1033" width="14.140625" style="3" bestFit="1" customWidth="1"/>
    <col min="1034" max="1034" width="16.7109375" style="3" customWidth="1"/>
    <col min="1035" max="1035" width="16.5703125" style="3" customWidth="1"/>
    <col min="1036" max="1037" width="7.85546875" style="3" bestFit="1" customWidth="1"/>
    <col min="1038" max="1038" width="8" style="3" bestFit="1" customWidth="1"/>
    <col min="1039" max="1040" width="7.85546875" style="3" bestFit="1" customWidth="1"/>
    <col min="1041" max="1041" width="9.7109375" style="3" customWidth="1"/>
    <col min="1042" max="1042" width="12.85546875" style="3" customWidth="1"/>
    <col min="1043" max="1279" width="9.140625" style="3"/>
    <col min="1280" max="1280" width="9" style="3" bestFit="1" customWidth="1"/>
    <col min="1281" max="1281" width="9.85546875" style="3" bestFit="1" customWidth="1"/>
    <col min="1282" max="1282" width="9.140625" style="3" bestFit="1" customWidth="1"/>
    <col min="1283" max="1283" width="16" style="3" bestFit="1" customWidth="1"/>
    <col min="1284" max="1284" width="9" style="3" bestFit="1" customWidth="1"/>
    <col min="1285" max="1285" width="7.85546875" style="3" bestFit="1" customWidth="1"/>
    <col min="1286" max="1286" width="11.7109375" style="3" bestFit="1" customWidth="1"/>
    <col min="1287" max="1287" width="14.28515625" style="3" customWidth="1"/>
    <col min="1288" max="1288" width="11.7109375" style="3" bestFit="1" customWidth="1"/>
    <col min="1289" max="1289" width="14.140625" style="3" bestFit="1" customWidth="1"/>
    <col min="1290" max="1290" width="16.7109375" style="3" customWidth="1"/>
    <col min="1291" max="1291" width="16.5703125" style="3" customWidth="1"/>
    <col min="1292" max="1293" width="7.85546875" style="3" bestFit="1" customWidth="1"/>
    <col min="1294" max="1294" width="8" style="3" bestFit="1" customWidth="1"/>
    <col min="1295" max="1296" width="7.85546875" style="3" bestFit="1" customWidth="1"/>
    <col min="1297" max="1297" width="9.7109375" style="3" customWidth="1"/>
    <col min="1298" max="1298" width="12.85546875" style="3" customWidth="1"/>
    <col min="1299" max="1535" width="9.140625" style="3"/>
    <col min="1536" max="1536" width="9" style="3" bestFit="1" customWidth="1"/>
    <col min="1537" max="1537" width="9.85546875" style="3" bestFit="1" customWidth="1"/>
    <col min="1538" max="1538" width="9.140625" style="3" bestFit="1" customWidth="1"/>
    <col min="1539" max="1539" width="16" style="3" bestFit="1" customWidth="1"/>
    <col min="1540" max="1540" width="9" style="3" bestFit="1" customWidth="1"/>
    <col min="1541" max="1541" width="7.85546875" style="3" bestFit="1" customWidth="1"/>
    <col min="1542" max="1542" width="11.7109375" style="3" bestFit="1" customWidth="1"/>
    <col min="1543" max="1543" width="14.28515625" style="3" customWidth="1"/>
    <col min="1544" max="1544" width="11.7109375" style="3" bestFit="1" customWidth="1"/>
    <col min="1545" max="1545" width="14.140625" style="3" bestFit="1" customWidth="1"/>
    <col min="1546" max="1546" width="16.7109375" style="3" customWidth="1"/>
    <col min="1547" max="1547" width="16.5703125" style="3" customWidth="1"/>
    <col min="1548" max="1549" width="7.85546875" style="3" bestFit="1" customWidth="1"/>
    <col min="1550" max="1550" width="8" style="3" bestFit="1" customWidth="1"/>
    <col min="1551" max="1552" width="7.85546875" style="3" bestFit="1" customWidth="1"/>
    <col min="1553" max="1553" width="9.7109375" style="3" customWidth="1"/>
    <col min="1554" max="1554" width="12.85546875" style="3" customWidth="1"/>
    <col min="1555" max="1791" width="9.140625" style="3"/>
    <col min="1792" max="1792" width="9" style="3" bestFit="1" customWidth="1"/>
    <col min="1793" max="1793" width="9.85546875" style="3" bestFit="1" customWidth="1"/>
    <col min="1794" max="1794" width="9.140625" style="3" bestFit="1" customWidth="1"/>
    <col min="1795" max="1795" width="16" style="3" bestFit="1" customWidth="1"/>
    <col min="1796" max="1796" width="9" style="3" bestFit="1" customWidth="1"/>
    <col min="1797" max="1797" width="7.85546875" style="3" bestFit="1" customWidth="1"/>
    <col min="1798" max="1798" width="11.7109375" style="3" bestFit="1" customWidth="1"/>
    <col min="1799" max="1799" width="14.28515625" style="3" customWidth="1"/>
    <col min="1800" max="1800" width="11.7109375" style="3" bestFit="1" customWidth="1"/>
    <col min="1801" max="1801" width="14.140625" style="3" bestFit="1" customWidth="1"/>
    <col min="1802" max="1802" width="16.7109375" style="3" customWidth="1"/>
    <col min="1803" max="1803" width="16.5703125" style="3" customWidth="1"/>
    <col min="1804" max="1805" width="7.85546875" style="3" bestFit="1" customWidth="1"/>
    <col min="1806" max="1806" width="8" style="3" bestFit="1" customWidth="1"/>
    <col min="1807" max="1808" width="7.85546875" style="3" bestFit="1" customWidth="1"/>
    <col min="1809" max="1809" width="9.7109375" style="3" customWidth="1"/>
    <col min="1810" max="1810" width="12.85546875" style="3" customWidth="1"/>
    <col min="1811" max="2047" width="9.140625" style="3"/>
    <col min="2048" max="2048" width="9" style="3" bestFit="1" customWidth="1"/>
    <col min="2049" max="2049" width="9.85546875" style="3" bestFit="1" customWidth="1"/>
    <col min="2050" max="2050" width="9.140625" style="3" bestFit="1" customWidth="1"/>
    <col min="2051" max="2051" width="16" style="3" bestFit="1" customWidth="1"/>
    <col min="2052" max="2052" width="9" style="3" bestFit="1" customWidth="1"/>
    <col min="2053" max="2053" width="7.85546875" style="3" bestFit="1" customWidth="1"/>
    <col min="2054" max="2054" width="11.7109375" style="3" bestFit="1" customWidth="1"/>
    <col min="2055" max="2055" width="14.28515625" style="3" customWidth="1"/>
    <col min="2056" max="2056" width="11.7109375" style="3" bestFit="1" customWidth="1"/>
    <col min="2057" max="2057" width="14.140625" style="3" bestFit="1" customWidth="1"/>
    <col min="2058" max="2058" width="16.7109375" style="3" customWidth="1"/>
    <col min="2059" max="2059" width="16.5703125" style="3" customWidth="1"/>
    <col min="2060" max="2061" width="7.85546875" style="3" bestFit="1" customWidth="1"/>
    <col min="2062" max="2062" width="8" style="3" bestFit="1" customWidth="1"/>
    <col min="2063" max="2064" width="7.85546875" style="3" bestFit="1" customWidth="1"/>
    <col min="2065" max="2065" width="9.7109375" style="3" customWidth="1"/>
    <col min="2066" max="2066" width="12.85546875" style="3" customWidth="1"/>
    <col min="2067" max="2303" width="9.140625" style="3"/>
    <col min="2304" max="2304" width="9" style="3" bestFit="1" customWidth="1"/>
    <col min="2305" max="2305" width="9.85546875" style="3" bestFit="1" customWidth="1"/>
    <col min="2306" max="2306" width="9.140625" style="3" bestFit="1" customWidth="1"/>
    <col min="2307" max="2307" width="16" style="3" bestFit="1" customWidth="1"/>
    <col min="2308" max="2308" width="9" style="3" bestFit="1" customWidth="1"/>
    <col min="2309" max="2309" width="7.85546875" style="3" bestFit="1" customWidth="1"/>
    <col min="2310" max="2310" width="11.7109375" style="3" bestFit="1" customWidth="1"/>
    <col min="2311" max="2311" width="14.28515625" style="3" customWidth="1"/>
    <col min="2312" max="2312" width="11.7109375" style="3" bestFit="1" customWidth="1"/>
    <col min="2313" max="2313" width="14.140625" style="3" bestFit="1" customWidth="1"/>
    <col min="2314" max="2314" width="16.7109375" style="3" customWidth="1"/>
    <col min="2315" max="2315" width="16.5703125" style="3" customWidth="1"/>
    <col min="2316" max="2317" width="7.85546875" style="3" bestFit="1" customWidth="1"/>
    <col min="2318" max="2318" width="8" style="3" bestFit="1" customWidth="1"/>
    <col min="2319" max="2320" width="7.85546875" style="3" bestFit="1" customWidth="1"/>
    <col min="2321" max="2321" width="9.7109375" style="3" customWidth="1"/>
    <col min="2322" max="2322" width="12.85546875" style="3" customWidth="1"/>
    <col min="2323" max="2559" width="9.140625" style="3"/>
    <col min="2560" max="2560" width="9" style="3" bestFit="1" customWidth="1"/>
    <col min="2561" max="2561" width="9.85546875" style="3" bestFit="1" customWidth="1"/>
    <col min="2562" max="2562" width="9.140625" style="3" bestFit="1" customWidth="1"/>
    <col min="2563" max="2563" width="16" style="3" bestFit="1" customWidth="1"/>
    <col min="2564" max="2564" width="9" style="3" bestFit="1" customWidth="1"/>
    <col min="2565" max="2565" width="7.85546875" style="3" bestFit="1" customWidth="1"/>
    <col min="2566" max="2566" width="11.7109375" style="3" bestFit="1" customWidth="1"/>
    <col min="2567" max="2567" width="14.28515625" style="3" customWidth="1"/>
    <col min="2568" max="2568" width="11.7109375" style="3" bestFit="1" customWidth="1"/>
    <col min="2569" max="2569" width="14.140625" style="3" bestFit="1" customWidth="1"/>
    <col min="2570" max="2570" width="16.7109375" style="3" customWidth="1"/>
    <col min="2571" max="2571" width="16.5703125" style="3" customWidth="1"/>
    <col min="2572" max="2573" width="7.85546875" style="3" bestFit="1" customWidth="1"/>
    <col min="2574" max="2574" width="8" style="3" bestFit="1" customWidth="1"/>
    <col min="2575" max="2576" width="7.85546875" style="3" bestFit="1" customWidth="1"/>
    <col min="2577" max="2577" width="9.7109375" style="3" customWidth="1"/>
    <col min="2578" max="2578" width="12.85546875" style="3" customWidth="1"/>
    <col min="2579" max="2815" width="9.140625" style="3"/>
    <col min="2816" max="2816" width="9" style="3" bestFit="1" customWidth="1"/>
    <col min="2817" max="2817" width="9.85546875" style="3" bestFit="1" customWidth="1"/>
    <col min="2818" max="2818" width="9.140625" style="3" bestFit="1" customWidth="1"/>
    <col min="2819" max="2819" width="16" style="3" bestFit="1" customWidth="1"/>
    <col min="2820" max="2820" width="9" style="3" bestFit="1" customWidth="1"/>
    <col min="2821" max="2821" width="7.85546875" style="3" bestFit="1" customWidth="1"/>
    <col min="2822" max="2822" width="11.7109375" style="3" bestFit="1" customWidth="1"/>
    <col min="2823" max="2823" width="14.28515625" style="3" customWidth="1"/>
    <col min="2824" max="2824" width="11.7109375" style="3" bestFit="1" customWidth="1"/>
    <col min="2825" max="2825" width="14.140625" style="3" bestFit="1" customWidth="1"/>
    <col min="2826" max="2826" width="16.7109375" style="3" customWidth="1"/>
    <col min="2827" max="2827" width="16.5703125" style="3" customWidth="1"/>
    <col min="2828" max="2829" width="7.85546875" style="3" bestFit="1" customWidth="1"/>
    <col min="2830" max="2830" width="8" style="3" bestFit="1" customWidth="1"/>
    <col min="2831" max="2832" width="7.85546875" style="3" bestFit="1" customWidth="1"/>
    <col min="2833" max="2833" width="9.7109375" style="3" customWidth="1"/>
    <col min="2834" max="2834" width="12.85546875" style="3" customWidth="1"/>
    <col min="2835" max="3071" width="9.140625" style="3"/>
    <col min="3072" max="3072" width="9" style="3" bestFit="1" customWidth="1"/>
    <col min="3073" max="3073" width="9.85546875" style="3" bestFit="1" customWidth="1"/>
    <col min="3074" max="3074" width="9.140625" style="3" bestFit="1" customWidth="1"/>
    <col min="3075" max="3075" width="16" style="3" bestFit="1" customWidth="1"/>
    <col min="3076" max="3076" width="9" style="3" bestFit="1" customWidth="1"/>
    <col min="3077" max="3077" width="7.85546875" style="3" bestFit="1" customWidth="1"/>
    <col min="3078" max="3078" width="11.7109375" style="3" bestFit="1" customWidth="1"/>
    <col min="3079" max="3079" width="14.28515625" style="3" customWidth="1"/>
    <col min="3080" max="3080" width="11.7109375" style="3" bestFit="1" customWidth="1"/>
    <col min="3081" max="3081" width="14.140625" style="3" bestFit="1" customWidth="1"/>
    <col min="3082" max="3082" width="16.7109375" style="3" customWidth="1"/>
    <col min="3083" max="3083" width="16.5703125" style="3" customWidth="1"/>
    <col min="3084" max="3085" width="7.85546875" style="3" bestFit="1" customWidth="1"/>
    <col min="3086" max="3086" width="8" style="3" bestFit="1" customWidth="1"/>
    <col min="3087" max="3088" width="7.85546875" style="3" bestFit="1" customWidth="1"/>
    <col min="3089" max="3089" width="9.7109375" style="3" customWidth="1"/>
    <col min="3090" max="3090" width="12.85546875" style="3" customWidth="1"/>
    <col min="3091" max="3327" width="9.140625" style="3"/>
    <col min="3328" max="3328" width="9" style="3" bestFit="1" customWidth="1"/>
    <col min="3329" max="3329" width="9.85546875" style="3" bestFit="1" customWidth="1"/>
    <col min="3330" max="3330" width="9.140625" style="3" bestFit="1" customWidth="1"/>
    <col min="3331" max="3331" width="16" style="3" bestFit="1" customWidth="1"/>
    <col min="3332" max="3332" width="9" style="3" bestFit="1" customWidth="1"/>
    <col min="3333" max="3333" width="7.85546875" style="3" bestFit="1" customWidth="1"/>
    <col min="3334" max="3334" width="11.7109375" style="3" bestFit="1" customWidth="1"/>
    <col min="3335" max="3335" width="14.28515625" style="3" customWidth="1"/>
    <col min="3336" max="3336" width="11.7109375" style="3" bestFit="1" customWidth="1"/>
    <col min="3337" max="3337" width="14.140625" style="3" bestFit="1" customWidth="1"/>
    <col min="3338" max="3338" width="16.7109375" style="3" customWidth="1"/>
    <col min="3339" max="3339" width="16.5703125" style="3" customWidth="1"/>
    <col min="3340" max="3341" width="7.85546875" style="3" bestFit="1" customWidth="1"/>
    <col min="3342" max="3342" width="8" style="3" bestFit="1" customWidth="1"/>
    <col min="3343" max="3344" width="7.85546875" style="3" bestFit="1" customWidth="1"/>
    <col min="3345" max="3345" width="9.7109375" style="3" customWidth="1"/>
    <col min="3346" max="3346" width="12.85546875" style="3" customWidth="1"/>
    <col min="3347" max="3583" width="9.140625" style="3"/>
    <col min="3584" max="3584" width="9" style="3" bestFit="1" customWidth="1"/>
    <col min="3585" max="3585" width="9.85546875" style="3" bestFit="1" customWidth="1"/>
    <col min="3586" max="3586" width="9.140625" style="3" bestFit="1" customWidth="1"/>
    <col min="3587" max="3587" width="16" style="3" bestFit="1" customWidth="1"/>
    <col min="3588" max="3588" width="9" style="3" bestFit="1" customWidth="1"/>
    <col min="3589" max="3589" width="7.85546875" style="3" bestFit="1" customWidth="1"/>
    <col min="3590" max="3590" width="11.7109375" style="3" bestFit="1" customWidth="1"/>
    <col min="3591" max="3591" width="14.28515625" style="3" customWidth="1"/>
    <col min="3592" max="3592" width="11.7109375" style="3" bestFit="1" customWidth="1"/>
    <col min="3593" max="3593" width="14.140625" style="3" bestFit="1" customWidth="1"/>
    <col min="3594" max="3594" width="16.7109375" style="3" customWidth="1"/>
    <col min="3595" max="3595" width="16.5703125" style="3" customWidth="1"/>
    <col min="3596" max="3597" width="7.85546875" style="3" bestFit="1" customWidth="1"/>
    <col min="3598" max="3598" width="8" style="3" bestFit="1" customWidth="1"/>
    <col min="3599" max="3600" width="7.85546875" style="3" bestFit="1" customWidth="1"/>
    <col min="3601" max="3601" width="9.7109375" style="3" customWidth="1"/>
    <col min="3602" max="3602" width="12.85546875" style="3" customWidth="1"/>
    <col min="3603" max="3839" width="9.140625" style="3"/>
    <col min="3840" max="3840" width="9" style="3" bestFit="1" customWidth="1"/>
    <col min="3841" max="3841" width="9.85546875" style="3" bestFit="1" customWidth="1"/>
    <col min="3842" max="3842" width="9.140625" style="3" bestFit="1" customWidth="1"/>
    <col min="3843" max="3843" width="16" style="3" bestFit="1" customWidth="1"/>
    <col min="3844" max="3844" width="9" style="3" bestFit="1" customWidth="1"/>
    <col min="3845" max="3845" width="7.85546875" style="3" bestFit="1" customWidth="1"/>
    <col min="3846" max="3846" width="11.7109375" style="3" bestFit="1" customWidth="1"/>
    <col min="3847" max="3847" width="14.28515625" style="3" customWidth="1"/>
    <col min="3848" max="3848" width="11.7109375" style="3" bestFit="1" customWidth="1"/>
    <col min="3849" max="3849" width="14.140625" style="3" bestFit="1" customWidth="1"/>
    <col min="3850" max="3850" width="16.7109375" style="3" customWidth="1"/>
    <col min="3851" max="3851" width="16.5703125" style="3" customWidth="1"/>
    <col min="3852" max="3853" width="7.85546875" style="3" bestFit="1" customWidth="1"/>
    <col min="3854" max="3854" width="8" style="3" bestFit="1" customWidth="1"/>
    <col min="3855" max="3856" width="7.85546875" style="3" bestFit="1" customWidth="1"/>
    <col min="3857" max="3857" width="9.7109375" style="3" customWidth="1"/>
    <col min="3858" max="3858" width="12.85546875" style="3" customWidth="1"/>
    <col min="3859" max="4095" width="9.140625" style="3"/>
    <col min="4096" max="4096" width="9" style="3" bestFit="1" customWidth="1"/>
    <col min="4097" max="4097" width="9.85546875" style="3" bestFit="1" customWidth="1"/>
    <col min="4098" max="4098" width="9.140625" style="3" bestFit="1" customWidth="1"/>
    <col min="4099" max="4099" width="16" style="3" bestFit="1" customWidth="1"/>
    <col min="4100" max="4100" width="9" style="3" bestFit="1" customWidth="1"/>
    <col min="4101" max="4101" width="7.85546875" style="3" bestFit="1" customWidth="1"/>
    <col min="4102" max="4102" width="11.7109375" style="3" bestFit="1" customWidth="1"/>
    <col min="4103" max="4103" width="14.28515625" style="3" customWidth="1"/>
    <col min="4104" max="4104" width="11.7109375" style="3" bestFit="1" customWidth="1"/>
    <col min="4105" max="4105" width="14.140625" style="3" bestFit="1" customWidth="1"/>
    <col min="4106" max="4106" width="16.7109375" style="3" customWidth="1"/>
    <col min="4107" max="4107" width="16.5703125" style="3" customWidth="1"/>
    <col min="4108" max="4109" width="7.85546875" style="3" bestFit="1" customWidth="1"/>
    <col min="4110" max="4110" width="8" style="3" bestFit="1" customWidth="1"/>
    <col min="4111" max="4112" width="7.85546875" style="3" bestFit="1" customWidth="1"/>
    <col min="4113" max="4113" width="9.7109375" style="3" customWidth="1"/>
    <col min="4114" max="4114" width="12.85546875" style="3" customWidth="1"/>
    <col min="4115" max="4351" width="9.140625" style="3"/>
    <col min="4352" max="4352" width="9" style="3" bestFit="1" customWidth="1"/>
    <col min="4353" max="4353" width="9.85546875" style="3" bestFit="1" customWidth="1"/>
    <col min="4354" max="4354" width="9.140625" style="3" bestFit="1" customWidth="1"/>
    <col min="4355" max="4355" width="16" style="3" bestFit="1" customWidth="1"/>
    <col min="4356" max="4356" width="9" style="3" bestFit="1" customWidth="1"/>
    <col min="4357" max="4357" width="7.85546875" style="3" bestFit="1" customWidth="1"/>
    <col min="4358" max="4358" width="11.7109375" style="3" bestFit="1" customWidth="1"/>
    <col min="4359" max="4359" width="14.28515625" style="3" customWidth="1"/>
    <col min="4360" max="4360" width="11.7109375" style="3" bestFit="1" customWidth="1"/>
    <col min="4361" max="4361" width="14.140625" style="3" bestFit="1" customWidth="1"/>
    <col min="4362" max="4362" width="16.7109375" style="3" customWidth="1"/>
    <col min="4363" max="4363" width="16.5703125" style="3" customWidth="1"/>
    <col min="4364" max="4365" width="7.85546875" style="3" bestFit="1" customWidth="1"/>
    <col min="4366" max="4366" width="8" style="3" bestFit="1" customWidth="1"/>
    <col min="4367" max="4368" width="7.85546875" style="3" bestFit="1" customWidth="1"/>
    <col min="4369" max="4369" width="9.7109375" style="3" customWidth="1"/>
    <col min="4370" max="4370" width="12.85546875" style="3" customWidth="1"/>
    <col min="4371" max="4607" width="9.140625" style="3"/>
    <col min="4608" max="4608" width="9" style="3" bestFit="1" customWidth="1"/>
    <col min="4609" max="4609" width="9.85546875" style="3" bestFit="1" customWidth="1"/>
    <col min="4610" max="4610" width="9.140625" style="3" bestFit="1" customWidth="1"/>
    <col min="4611" max="4611" width="16" style="3" bestFit="1" customWidth="1"/>
    <col min="4612" max="4612" width="9" style="3" bestFit="1" customWidth="1"/>
    <col min="4613" max="4613" width="7.85546875" style="3" bestFit="1" customWidth="1"/>
    <col min="4614" max="4614" width="11.7109375" style="3" bestFit="1" customWidth="1"/>
    <col min="4615" max="4615" width="14.28515625" style="3" customWidth="1"/>
    <col min="4616" max="4616" width="11.7109375" style="3" bestFit="1" customWidth="1"/>
    <col min="4617" max="4617" width="14.140625" style="3" bestFit="1" customWidth="1"/>
    <col min="4618" max="4618" width="16.7109375" style="3" customWidth="1"/>
    <col min="4619" max="4619" width="16.5703125" style="3" customWidth="1"/>
    <col min="4620" max="4621" width="7.85546875" style="3" bestFit="1" customWidth="1"/>
    <col min="4622" max="4622" width="8" style="3" bestFit="1" customWidth="1"/>
    <col min="4623" max="4624" width="7.85546875" style="3" bestFit="1" customWidth="1"/>
    <col min="4625" max="4625" width="9.7109375" style="3" customWidth="1"/>
    <col min="4626" max="4626" width="12.85546875" style="3" customWidth="1"/>
    <col min="4627" max="4863" width="9.140625" style="3"/>
    <col min="4864" max="4864" width="9" style="3" bestFit="1" customWidth="1"/>
    <col min="4865" max="4865" width="9.85546875" style="3" bestFit="1" customWidth="1"/>
    <col min="4866" max="4866" width="9.140625" style="3" bestFit="1" customWidth="1"/>
    <col min="4867" max="4867" width="16" style="3" bestFit="1" customWidth="1"/>
    <col min="4868" max="4868" width="9" style="3" bestFit="1" customWidth="1"/>
    <col min="4869" max="4869" width="7.85546875" style="3" bestFit="1" customWidth="1"/>
    <col min="4870" max="4870" width="11.7109375" style="3" bestFit="1" customWidth="1"/>
    <col min="4871" max="4871" width="14.28515625" style="3" customWidth="1"/>
    <col min="4872" max="4872" width="11.7109375" style="3" bestFit="1" customWidth="1"/>
    <col min="4873" max="4873" width="14.140625" style="3" bestFit="1" customWidth="1"/>
    <col min="4874" max="4874" width="16.7109375" style="3" customWidth="1"/>
    <col min="4875" max="4875" width="16.5703125" style="3" customWidth="1"/>
    <col min="4876" max="4877" width="7.85546875" style="3" bestFit="1" customWidth="1"/>
    <col min="4878" max="4878" width="8" style="3" bestFit="1" customWidth="1"/>
    <col min="4879" max="4880" width="7.85546875" style="3" bestFit="1" customWidth="1"/>
    <col min="4881" max="4881" width="9.7109375" style="3" customWidth="1"/>
    <col min="4882" max="4882" width="12.85546875" style="3" customWidth="1"/>
    <col min="4883" max="5119" width="9.140625" style="3"/>
    <col min="5120" max="5120" width="9" style="3" bestFit="1" customWidth="1"/>
    <col min="5121" max="5121" width="9.85546875" style="3" bestFit="1" customWidth="1"/>
    <col min="5122" max="5122" width="9.140625" style="3" bestFit="1" customWidth="1"/>
    <col min="5123" max="5123" width="16" style="3" bestFit="1" customWidth="1"/>
    <col min="5124" max="5124" width="9" style="3" bestFit="1" customWidth="1"/>
    <col min="5125" max="5125" width="7.85546875" style="3" bestFit="1" customWidth="1"/>
    <col min="5126" max="5126" width="11.7109375" style="3" bestFit="1" customWidth="1"/>
    <col min="5127" max="5127" width="14.28515625" style="3" customWidth="1"/>
    <col min="5128" max="5128" width="11.7109375" style="3" bestFit="1" customWidth="1"/>
    <col min="5129" max="5129" width="14.140625" style="3" bestFit="1" customWidth="1"/>
    <col min="5130" max="5130" width="16.7109375" style="3" customWidth="1"/>
    <col min="5131" max="5131" width="16.5703125" style="3" customWidth="1"/>
    <col min="5132" max="5133" width="7.85546875" style="3" bestFit="1" customWidth="1"/>
    <col min="5134" max="5134" width="8" style="3" bestFit="1" customWidth="1"/>
    <col min="5135" max="5136" width="7.85546875" style="3" bestFit="1" customWidth="1"/>
    <col min="5137" max="5137" width="9.7109375" style="3" customWidth="1"/>
    <col min="5138" max="5138" width="12.85546875" style="3" customWidth="1"/>
    <col min="5139" max="5375" width="9.140625" style="3"/>
    <col min="5376" max="5376" width="9" style="3" bestFit="1" customWidth="1"/>
    <col min="5377" max="5377" width="9.85546875" style="3" bestFit="1" customWidth="1"/>
    <col min="5378" max="5378" width="9.140625" style="3" bestFit="1" customWidth="1"/>
    <col min="5379" max="5379" width="16" style="3" bestFit="1" customWidth="1"/>
    <col min="5380" max="5380" width="9" style="3" bestFit="1" customWidth="1"/>
    <col min="5381" max="5381" width="7.85546875" style="3" bestFit="1" customWidth="1"/>
    <col min="5382" max="5382" width="11.7109375" style="3" bestFit="1" customWidth="1"/>
    <col min="5383" max="5383" width="14.28515625" style="3" customWidth="1"/>
    <col min="5384" max="5384" width="11.7109375" style="3" bestFit="1" customWidth="1"/>
    <col min="5385" max="5385" width="14.140625" style="3" bestFit="1" customWidth="1"/>
    <col min="5386" max="5386" width="16.7109375" style="3" customWidth="1"/>
    <col min="5387" max="5387" width="16.5703125" style="3" customWidth="1"/>
    <col min="5388" max="5389" width="7.85546875" style="3" bestFit="1" customWidth="1"/>
    <col min="5390" max="5390" width="8" style="3" bestFit="1" customWidth="1"/>
    <col min="5391" max="5392" width="7.85546875" style="3" bestFit="1" customWidth="1"/>
    <col min="5393" max="5393" width="9.7109375" style="3" customWidth="1"/>
    <col min="5394" max="5394" width="12.85546875" style="3" customWidth="1"/>
    <col min="5395" max="5631" width="9.140625" style="3"/>
    <col min="5632" max="5632" width="9" style="3" bestFit="1" customWidth="1"/>
    <col min="5633" max="5633" width="9.85546875" style="3" bestFit="1" customWidth="1"/>
    <col min="5634" max="5634" width="9.140625" style="3" bestFit="1" customWidth="1"/>
    <col min="5635" max="5635" width="16" style="3" bestFit="1" customWidth="1"/>
    <col min="5636" max="5636" width="9" style="3" bestFit="1" customWidth="1"/>
    <col min="5637" max="5637" width="7.85546875" style="3" bestFit="1" customWidth="1"/>
    <col min="5638" max="5638" width="11.7109375" style="3" bestFit="1" customWidth="1"/>
    <col min="5639" max="5639" width="14.28515625" style="3" customWidth="1"/>
    <col min="5640" max="5640" width="11.7109375" style="3" bestFit="1" customWidth="1"/>
    <col min="5641" max="5641" width="14.140625" style="3" bestFit="1" customWidth="1"/>
    <col min="5642" max="5642" width="16.7109375" style="3" customWidth="1"/>
    <col min="5643" max="5643" width="16.5703125" style="3" customWidth="1"/>
    <col min="5644" max="5645" width="7.85546875" style="3" bestFit="1" customWidth="1"/>
    <col min="5646" max="5646" width="8" style="3" bestFit="1" customWidth="1"/>
    <col min="5647" max="5648" width="7.85546875" style="3" bestFit="1" customWidth="1"/>
    <col min="5649" max="5649" width="9.7109375" style="3" customWidth="1"/>
    <col min="5650" max="5650" width="12.85546875" style="3" customWidth="1"/>
    <col min="5651" max="5887" width="9.140625" style="3"/>
    <col min="5888" max="5888" width="9" style="3" bestFit="1" customWidth="1"/>
    <col min="5889" max="5889" width="9.85546875" style="3" bestFit="1" customWidth="1"/>
    <col min="5890" max="5890" width="9.140625" style="3" bestFit="1" customWidth="1"/>
    <col min="5891" max="5891" width="16" style="3" bestFit="1" customWidth="1"/>
    <col min="5892" max="5892" width="9" style="3" bestFit="1" customWidth="1"/>
    <col min="5893" max="5893" width="7.85546875" style="3" bestFit="1" customWidth="1"/>
    <col min="5894" max="5894" width="11.7109375" style="3" bestFit="1" customWidth="1"/>
    <col min="5895" max="5895" width="14.28515625" style="3" customWidth="1"/>
    <col min="5896" max="5896" width="11.7109375" style="3" bestFit="1" customWidth="1"/>
    <col min="5897" max="5897" width="14.140625" style="3" bestFit="1" customWidth="1"/>
    <col min="5898" max="5898" width="16.7109375" style="3" customWidth="1"/>
    <col min="5899" max="5899" width="16.5703125" style="3" customWidth="1"/>
    <col min="5900" max="5901" width="7.85546875" style="3" bestFit="1" customWidth="1"/>
    <col min="5902" max="5902" width="8" style="3" bestFit="1" customWidth="1"/>
    <col min="5903" max="5904" width="7.85546875" style="3" bestFit="1" customWidth="1"/>
    <col min="5905" max="5905" width="9.7109375" style="3" customWidth="1"/>
    <col min="5906" max="5906" width="12.85546875" style="3" customWidth="1"/>
    <col min="5907" max="6143" width="9.140625" style="3"/>
    <col min="6144" max="6144" width="9" style="3" bestFit="1" customWidth="1"/>
    <col min="6145" max="6145" width="9.85546875" style="3" bestFit="1" customWidth="1"/>
    <col min="6146" max="6146" width="9.140625" style="3" bestFit="1" customWidth="1"/>
    <col min="6147" max="6147" width="16" style="3" bestFit="1" customWidth="1"/>
    <col min="6148" max="6148" width="9" style="3" bestFit="1" customWidth="1"/>
    <col min="6149" max="6149" width="7.85546875" style="3" bestFit="1" customWidth="1"/>
    <col min="6150" max="6150" width="11.7109375" style="3" bestFit="1" customWidth="1"/>
    <col min="6151" max="6151" width="14.28515625" style="3" customWidth="1"/>
    <col min="6152" max="6152" width="11.7109375" style="3" bestFit="1" customWidth="1"/>
    <col min="6153" max="6153" width="14.140625" style="3" bestFit="1" customWidth="1"/>
    <col min="6154" max="6154" width="16.7109375" style="3" customWidth="1"/>
    <col min="6155" max="6155" width="16.5703125" style="3" customWidth="1"/>
    <col min="6156" max="6157" width="7.85546875" style="3" bestFit="1" customWidth="1"/>
    <col min="6158" max="6158" width="8" style="3" bestFit="1" customWidth="1"/>
    <col min="6159" max="6160" width="7.85546875" style="3" bestFit="1" customWidth="1"/>
    <col min="6161" max="6161" width="9.7109375" style="3" customWidth="1"/>
    <col min="6162" max="6162" width="12.85546875" style="3" customWidth="1"/>
    <col min="6163" max="6399" width="9.140625" style="3"/>
    <col min="6400" max="6400" width="9" style="3" bestFit="1" customWidth="1"/>
    <col min="6401" max="6401" width="9.85546875" style="3" bestFit="1" customWidth="1"/>
    <col min="6402" max="6402" width="9.140625" style="3" bestFit="1" customWidth="1"/>
    <col min="6403" max="6403" width="16" style="3" bestFit="1" customWidth="1"/>
    <col min="6404" max="6404" width="9" style="3" bestFit="1" customWidth="1"/>
    <col min="6405" max="6405" width="7.85546875" style="3" bestFit="1" customWidth="1"/>
    <col min="6406" max="6406" width="11.7109375" style="3" bestFit="1" customWidth="1"/>
    <col min="6407" max="6407" width="14.28515625" style="3" customWidth="1"/>
    <col min="6408" max="6408" width="11.7109375" style="3" bestFit="1" customWidth="1"/>
    <col min="6409" max="6409" width="14.140625" style="3" bestFit="1" customWidth="1"/>
    <col min="6410" max="6410" width="16.7109375" style="3" customWidth="1"/>
    <col min="6411" max="6411" width="16.5703125" style="3" customWidth="1"/>
    <col min="6412" max="6413" width="7.85546875" style="3" bestFit="1" customWidth="1"/>
    <col min="6414" max="6414" width="8" style="3" bestFit="1" customWidth="1"/>
    <col min="6415" max="6416" width="7.85546875" style="3" bestFit="1" customWidth="1"/>
    <col min="6417" max="6417" width="9.7109375" style="3" customWidth="1"/>
    <col min="6418" max="6418" width="12.85546875" style="3" customWidth="1"/>
    <col min="6419" max="6655" width="9.140625" style="3"/>
    <col min="6656" max="6656" width="9" style="3" bestFit="1" customWidth="1"/>
    <col min="6657" max="6657" width="9.85546875" style="3" bestFit="1" customWidth="1"/>
    <col min="6658" max="6658" width="9.140625" style="3" bestFit="1" customWidth="1"/>
    <col min="6659" max="6659" width="16" style="3" bestFit="1" customWidth="1"/>
    <col min="6660" max="6660" width="9" style="3" bestFit="1" customWidth="1"/>
    <col min="6661" max="6661" width="7.85546875" style="3" bestFit="1" customWidth="1"/>
    <col min="6662" max="6662" width="11.7109375" style="3" bestFit="1" customWidth="1"/>
    <col min="6663" max="6663" width="14.28515625" style="3" customWidth="1"/>
    <col min="6664" max="6664" width="11.7109375" style="3" bestFit="1" customWidth="1"/>
    <col min="6665" max="6665" width="14.140625" style="3" bestFit="1" customWidth="1"/>
    <col min="6666" max="6666" width="16.7109375" style="3" customWidth="1"/>
    <col min="6667" max="6667" width="16.5703125" style="3" customWidth="1"/>
    <col min="6668" max="6669" width="7.85546875" style="3" bestFit="1" customWidth="1"/>
    <col min="6670" max="6670" width="8" style="3" bestFit="1" customWidth="1"/>
    <col min="6671" max="6672" width="7.85546875" style="3" bestFit="1" customWidth="1"/>
    <col min="6673" max="6673" width="9.7109375" style="3" customWidth="1"/>
    <col min="6674" max="6674" width="12.85546875" style="3" customWidth="1"/>
    <col min="6675" max="6911" width="9.140625" style="3"/>
    <col min="6912" max="6912" width="9" style="3" bestFit="1" customWidth="1"/>
    <col min="6913" max="6913" width="9.85546875" style="3" bestFit="1" customWidth="1"/>
    <col min="6914" max="6914" width="9.140625" style="3" bestFit="1" customWidth="1"/>
    <col min="6915" max="6915" width="16" style="3" bestFit="1" customWidth="1"/>
    <col min="6916" max="6916" width="9" style="3" bestFit="1" customWidth="1"/>
    <col min="6917" max="6917" width="7.85546875" style="3" bestFit="1" customWidth="1"/>
    <col min="6918" max="6918" width="11.7109375" style="3" bestFit="1" customWidth="1"/>
    <col min="6919" max="6919" width="14.28515625" style="3" customWidth="1"/>
    <col min="6920" max="6920" width="11.7109375" style="3" bestFit="1" customWidth="1"/>
    <col min="6921" max="6921" width="14.140625" style="3" bestFit="1" customWidth="1"/>
    <col min="6922" max="6922" width="16.7109375" style="3" customWidth="1"/>
    <col min="6923" max="6923" width="16.5703125" style="3" customWidth="1"/>
    <col min="6924" max="6925" width="7.85546875" style="3" bestFit="1" customWidth="1"/>
    <col min="6926" max="6926" width="8" style="3" bestFit="1" customWidth="1"/>
    <col min="6927" max="6928" width="7.85546875" style="3" bestFit="1" customWidth="1"/>
    <col min="6929" max="6929" width="9.7109375" style="3" customWidth="1"/>
    <col min="6930" max="6930" width="12.85546875" style="3" customWidth="1"/>
    <col min="6931" max="7167" width="9.140625" style="3"/>
    <col min="7168" max="7168" width="9" style="3" bestFit="1" customWidth="1"/>
    <col min="7169" max="7169" width="9.85546875" style="3" bestFit="1" customWidth="1"/>
    <col min="7170" max="7170" width="9.140625" style="3" bestFit="1" customWidth="1"/>
    <col min="7171" max="7171" width="16" style="3" bestFit="1" customWidth="1"/>
    <col min="7172" max="7172" width="9" style="3" bestFit="1" customWidth="1"/>
    <col min="7173" max="7173" width="7.85546875" style="3" bestFit="1" customWidth="1"/>
    <col min="7174" max="7174" width="11.7109375" style="3" bestFit="1" customWidth="1"/>
    <col min="7175" max="7175" width="14.28515625" style="3" customWidth="1"/>
    <col min="7176" max="7176" width="11.7109375" style="3" bestFit="1" customWidth="1"/>
    <col min="7177" max="7177" width="14.140625" style="3" bestFit="1" customWidth="1"/>
    <col min="7178" max="7178" width="16.7109375" style="3" customWidth="1"/>
    <col min="7179" max="7179" width="16.5703125" style="3" customWidth="1"/>
    <col min="7180" max="7181" width="7.85546875" style="3" bestFit="1" customWidth="1"/>
    <col min="7182" max="7182" width="8" style="3" bestFit="1" customWidth="1"/>
    <col min="7183" max="7184" width="7.85546875" style="3" bestFit="1" customWidth="1"/>
    <col min="7185" max="7185" width="9.7109375" style="3" customWidth="1"/>
    <col min="7186" max="7186" width="12.85546875" style="3" customWidth="1"/>
    <col min="7187" max="7423" width="9.140625" style="3"/>
    <col min="7424" max="7424" width="9" style="3" bestFit="1" customWidth="1"/>
    <col min="7425" max="7425" width="9.85546875" style="3" bestFit="1" customWidth="1"/>
    <col min="7426" max="7426" width="9.140625" style="3" bestFit="1" customWidth="1"/>
    <col min="7427" max="7427" width="16" style="3" bestFit="1" customWidth="1"/>
    <col min="7428" max="7428" width="9" style="3" bestFit="1" customWidth="1"/>
    <col min="7429" max="7429" width="7.85546875" style="3" bestFit="1" customWidth="1"/>
    <col min="7430" max="7430" width="11.7109375" style="3" bestFit="1" customWidth="1"/>
    <col min="7431" max="7431" width="14.28515625" style="3" customWidth="1"/>
    <col min="7432" max="7432" width="11.7109375" style="3" bestFit="1" customWidth="1"/>
    <col min="7433" max="7433" width="14.140625" style="3" bestFit="1" customWidth="1"/>
    <col min="7434" max="7434" width="16.7109375" style="3" customWidth="1"/>
    <col min="7435" max="7435" width="16.5703125" style="3" customWidth="1"/>
    <col min="7436" max="7437" width="7.85546875" style="3" bestFit="1" customWidth="1"/>
    <col min="7438" max="7438" width="8" style="3" bestFit="1" customWidth="1"/>
    <col min="7439" max="7440" width="7.85546875" style="3" bestFit="1" customWidth="1"/>
    <col min="7441" max="7441" width="9.7109375" style="3" customWidth="1"/>
    <col min="7442" max="7442" width="12.85546875" style="3" customWidth="1"/>
    <col min="7443" max="7679" width="9.140625" style="3"/>
    <col min="7680" max="7680" width="9" style="3" bestFit="1" customWidth="1"/>
    <col min="7681" max="7681" width="9.85546875" style="3" bestFit="1" customWidth="1"/>
    <col min="7682" max="7682" width="9.140625" style="3" bestFit="1" customWidth="1"/>
    <col min="7683" max="7683" width="16" style="3" bestFit="1" customWidth="1"/>
    <col min="7684" max="7684" width="9" style="3" bestFit="1" customWidth="1"/>
    <col min="7685" max="7685" width="7.85546875" style="3" bestFit="1" customWidth="1"/>
    <col min="7686" max="7686" width="11.7109375" style="3" bestFit="1" customWidth="1"/>
    <col min="7687" max="7687" width="14.28515625" style="3" customWidth="1"/>
    <col min="7688" max="7688" width="11.7109375" style="3" bestFit="1" customWidth="1"/>
    <col min="7689" max="7689" width="14.140625" style="3" bestFit="1" customWidth="1"/>
    <col min="7690" max="7690" width="16.7109375" style="3" customWidth="1"/>
    <col min="7691" max="7691" width="16.5703125" style="3" customWidth="1"/>
    <col min="7692" max="7693" width="7.85546875" style="3" bestFit="1" customWidth="1"/>
    <col min="7694" max="7694" width="8" style="3" bestFit="1" customWidth="1"/>
    <col min="7695" max="7696" width="7.85546875" style="3" bestFit="1" customWidth="1"/>
    <col min="7697" max="7697" width="9.7109375" style="3" customWidth="1"/>
    <col min="7698" max="7698" width="12.85546875" style="3" customWidth="1"/>
    <col min="7699" max="7935" width="9.140625" style="3"/>
    <col min="7936" max="7936" width="9" style="3" bestFit="1" customWidth="1"/>
    <col min="7937" max="7937" width="9.85546875" style="3" bestFit="1" customWidth="1"/>
    <col min="7938" max="7938" width="9.140625" style="3" bestFit="1" customWidth="1"/>
    <col min="7939" max="7939" width="16" style="3" bestFit="1" customWidth="1"/>
    <col min="7940" max="7940" width="9" style="3" bestFit="1" customWidth="1"/>
    <col min="7941" max="7941" width="7.85546875" style="3" bestFit="1" customWidth="1"/>
    <col min="7942" max="7942" width="11.7109375" style="3" bestFit="1" customWidth="1"/>
    <col min="7943" max="7943" width="14.28515625" style="3" customWidth="1"/>
    <col min="7944" max="7944" width="11.7109375" style="3" bestFit="1" customWidth="1"/>
    <col min="7945" max="7945" width="14.140625" style="3" bestFit="1" customWidth="1"/>
    <col min="7946" max="7946" width="16.7109375" style="3" customWidth="1"/>
    <col min="7947" max="7947" width="16.5703125" style="3" customWidth="1"/>
    <col min="7948" max="7949" width="7.85546875" style="3" bestFit="1" customWidth="1"/>
    <col min="7950" max="7950" width="8" style="3" bestFit="1" customWidth="1"/>
    <col min="7951" max="7952" width="7.85546875" style="3" bestFit="1" customWidth="1"/>
    <col min="7953" max="7953" width="9.7109375" style="3" customWidth="1"/>
    <col min="7954" max="7954" width="12.85546875" style="3" customWidth="1"/>
    <col min="7955" max="8191" width="9.140625" style="3"/>
    <col min="8192" max="8192" width="9" style="3" bestFit="1" customWidth="1"/>
    <col min="8193" max="8193" width="9.85546875" style="3" bestFit="1" customWidth="1"/>
    <col min="8194" max="8194" width="9.140625" style="3" bestFit="1" customWidth="1"/>
    <col min="8195" max="8195" width="16" style="3" bestFit="1" customWidth="1"/>
    <col min="8196" max="8196" width="9" style="3" bestFit="1" customWidth="1"/>
    <col min="8197" max="8197" width="7.85546875" style="3" bestFit="1" customWidth="1"/>
    <col min="8198" max="8198" width="11.7109375" style="3" bestFit="1" customWidth="1"/>
    <col min="8199" max="8199" width="14.28515625" style="3" customWidth="1"/>
    <col min="8200" max="8200" width="11.7109375" style="3" bestFit="1" customWidth="1"/>
    <col min="8201" max="8201" width="14.140625" style="3" bestFit="1" customWidth="1"/>
    <col min="8202" max="8202" width="16.7109375" style="3" customWidth="1"/>
    <col min="8203" max="8203" width="16.5703125" style="3" customWidth="1"/>
    <col min="8204" max="8205" width="7.85546875" style="3" bestFit="1" customWidth="1"/>
    <col min="8206" max="8206" width="8" style="3" bestFit="1" customWidth="1"/>
    <col min="8207" max="8208" width="7.85546875" style="3" bestFit="1" customWidth="1"/>
    <col min="8209" max="8209" width="9.7109375" style="3" customWidth="1"/>
    <col min="8210" max="8210" width="12.85546875" style="3" customWidth="1"/>
    <col min="8211" max="8447" width="9.140625" style="3"/>
    <col min="8448" max="8448" width="9" style="3" bestFit="1" customWidth="1"/>
    <col min="8449" max="8449" width="9.85546875" style="3" bestFit="1" customWidth="1"/>
    <col min="8450" max="8450" width="9.140625" style="3" bestFit="1" customWidth="1"/>
    <col min="8451" max="8451" width="16" style="3" bestFit="1" customWidth="1"/>
    <col min="8452" max="8452" width="9" style="3" bestFit="1" customWidth="1"/>
    <col min="8453" max="8453" width="7.85546875" style="3" bestFit="1" customWidth="1"/>
    <col min="8454" max="8454" width="11.7109375" style="3" bestFit="1" customWidth="1"/>
    <col min="8455" max="8455" width="14.28515625" style="3" customWidth="1"/>
    <col min="8456" max="8456" width="11.7109375" style="3" bestFit="1" customWidth="1"/>
    <col min="8457" max="8457" width="14.140625" style="3" bestFit="1" customWidth="1"/>
    <col min="8458" max="8458" width="16.7109375" style="3" customWidth="1"/>
    <col min="8459" max="8459" width="16.5703125" style="3" customWidth="1"/>
    <col min="8460" max="8461" width="7.85546875" style="3" bestFit="1" customWidth="1"/>
    <col min="8462" max="8462" width="8" style="3" bestFit="1" customWidth="1"/>
    <col min="8463" max="8464" width="7.85546875" style="3" bestFit="1" customWidth="1"/>
    <col min="8465" max="8465" width="9.7109375" style="3" customWidth="1"/>
    <col min="8466" max="8466" width="12.85546875" style="3" customWidth="1"/>
    <col min="8467" max="8703" width="9.140625" style="3"/>
    <col min="8704" max="8704" width="9" style="3" bestFit="1" customWidth="1"/>
    <col min="8705" max="8705" width="9.85546875" style="3" bestFit="1" customWidth="1"/>
    <col min="8706" max="8706" width="9.140625" style="3" bestFit="1" customWidth="1"/>
    <col min="8707" max="8707" width="16" style="3" bestFit="1" customWidth="1"/>
    <col min="8708" max="8708" width="9" style="3" bestFit="1" customWidth="1"/>
    <col min="8709" max="8709" width="7.85546875" style="3" bestFit="1" customWidth="1"/>
    <col min="8710" max="8710" width="11.7109375" style="3" bestFit="1" customWidth="1"/>
    <col min="8711" max="8711" width="14.28515625" style="3" customWidth="1"/>
    <col min="8712" max="8712" width="11.7109375" style="3" bestFit="1" customWidth="1"/>
    <col min="8713" max="8713" width="14.140625" style="3" bestFit="1" customWidth="1"/>
    <col min="8714" max="8714" width="16.7109375" style="3" customWidth="1"/>
    <col min="8715" max="8715" width="16.5703125" style="3" customWidth="1"/>
    <col min="8716" max="8717" width="7.85546875" style="3" bestFit="1" customWidth="1"/>
    <col min="8718" max="8718" width="8" style="3" bestFit="1" customWidth="1"/>
    <col min="8719" max="8720" width="7.85546875" style="3" bestFit="1" customWidth="1"/>
    <col min="8721" max="8721" width="9.7109375" style="3" customWidth="1"/>
    <col min="8722" max="8722" width="12.85546875" style="3" customWidth="1"/>
    <col min="8723" max="8959" width="9.140625" style="3"/>
    <col min="8960" max="8960" width="9" style="3" bestFit="1" customWidth="1"/>
    <col min="8961" max="8961" width="9.85546875" style="3" bestFit="1" customWidth="1"/>
    <col min="8962" max="8962" width="9.140625" style="3" bestFit="1" customWidth="1"/>
    <col min="8963" max="8963" width="16" style="3" bestFit="1" customWidth="1"/>
    <col min="8964" max="8964" width="9" style="3" bestFit="1" customWidth="1"/>
    <col min="8965" max="8965" width="7.85546875" style="3" bestFit="1" customWidth="1"/>
    <col min="8966" max="8966" width="11.7109375" style="3" bestFit="1" customWidth="1"/>
    <col min="8967" max="8967" width="14.28515625" style="3" customWidth="1"/>
    <col min="8968" max="8968" width="11.7109375" style="3" bestFit="1" customWidth="1"/>
    <col min="8969" max="8969" width="14.140625" style="3" bestFit="1" customWidth="1"/>
    <col min="8970" max="8970" width="16.7109375" style="3" customWidth="1"/>
    <col min="8971" max="8971" width="16.5703125" style="3" customWidth="1"/>
    <col min="8972" max="8973" width="7.85546875" style="3" bestFit="1" customWidth="1"/>
    <col min="8974" max="8974" width="8" style="3" bestFit="1" customWidth="1"/>
    <col min="8975" max="8976" width="7.85546875" style="3" bestFit="1" customWidth="1"/>
    <col min="8977" max="8977" width="9.7109375" style="3" customWidth="1"/>
    <col min="8978" max="8978" width="12.85546875" style="3" customWidth="1"/>
    <col min="8979" max="9215" width="9.140625" style="3"/>
    <col min="9216" max="9216" width="9" style="3" bestFit="1" customWidth="1"/>
    <col min="9217" max="9217" width="9.85546875" style="3" bestFit="1" customWidth="1"/>
    <col min="9218" max="9218" width="9.140625" style="3" bestFit="1" customWidth="1"/>
    <col min="9219" max="9219" width="16" style="3" bestFit="1" customWidth="1"/>
    <col min="9220" max="9220" width="9" style="3" bestFit="1" customWidth="1"/>
    <col min="9221" max="9221" width="7.85546875" style="3" bestFit="1" customWidth="1"/>
    <col min="9222" max="9222" width="11.7109375" style="3" bestFit="1" customWidth="1"/>
    <col min="9223" max="9223" width="14.28515625" style="3" customWidth="1"/>
    <col min="9224" max="9224" width="11.7109375" style="3" bestFit="1" customWidth="1"/>
    <col min="9225" max="9225" width="14.140625" style="3" bestFit="1" customWidth="1"/>
    <col min="9226" max="9226" width="16.7109375" style="3" customWidth="1"/>
    <col min="9227" max="9227" width="16.5703125" style="3" customWidth="1"/>
    <col min="9228" max="9229" width="7.85546875" style="3" bestFit="1" customWidth="1"/>
    <col min="9230" max="9230" width="8" style="3" bestFit="1" customWidth="1"/>
    <col min="9231" max="9232" width="7.85546875" style="3" bestFit="1" customWidth="1"/>
    <col min="9233" max="9233" width="9.7109375" style="3" customWidth="1"/>
    <col min="9234" max="9234" width="12.85546875" style="3" customWidth="1"/>
    <col min="9235" max="9471" width="9.140625" style="3"/>
    <col min="9472" max="9472" width="9" style="3" bestFit="1" customWidth="1"/>
    <col min="9473" max="9473" width="9.85546875" style="3" bestFit="1" customWidth="1"/>
    <col min="9474" max="9474" width="9.140625" style="3" bestFit="1" customWidth="1"/>
    <col min="9475" max="9475" width="16" style="3" bestFit="1" customWidth="1"/>
    <col min="9476" max="9476" width="9" style="3" bestFit="1" customWidth="1"/>
    <col min="9477" max="9477" width="7.85546875" style="3" bestFit="1" customWidth="1"/>
    <col min="9478" max="9478" width="11.7109375" style="3" bestFit="1" customWidth="1"/>
    <col min="9479" max="9479" width="14.28515625" style="3" customWidth="1"/>
    <col min="9480" max="9480" width="11.7109375" style="3" bestFit="1" customWidth="1"/>
    <col min="9481" max="9481" width="14.140625" style="3" bestFit="1" customWidth="1"/>
    <col min="9482" max="9482" width="16.7109375" style="3" customWidth="1"/>
    <col min="9483" max="9483" width="16.5703125" style="3" customWidth="1"/>
    <col min="9484" max="9485" width="7.85546875" style="3" bestFit="1" customWidth="1"/>
    <col min="9486" max="9486" width="8" style="3" bestFit="1" customWidth="1"/>
    <col min="9487" max="9488" width="7.85546875" style="3" bestFit="1" customWidth="1"/>
    <col min="9489" max="9489" width="9.7109375" style="3" customWidth="1"/>
    <col min="9490" max="9490" width="12.85546875" style="3" customWidth="1"/>
    <col min="9491" max="9727" width="9.140625" style="3"/>
    <col min="9728" max="9728" width="9" style="3" bestFit="1" customWidth="1"/>
    <col min="9729" max="9729" width="9.85546875" style="3" bestFit="1" customWidth="1"/>
    <col min="9730" max="9730" width="9.140625" style="3" bestFit="1" customWidth="1"/>
    <col min="9731" max="9731" width="16" style="3" bestFit="1" customWidth="1"/>
    <col min="9732" max="9732" width="9" style="3" bestFit="1" customWidth="1"/>
    <col min="9733" max="9733" width="7.85546875" style="3" bestFit="1" customWidth="1"/>
    <col min="9734" max="9734" width="11.7109375" style="3" bestFit="1" customWidth="1"/>
    <col min="9735" max="9735" width="14.28515625" style="3" customWidth="1"/>
    <col min="9736" max="9736" width="11.7109375" style="3" bestFit="1" customWidth="1"/>
    <col min="9737" max="9737" width="14.140625" style="3" bestFit="1" customWidth="1"/>
    <col min="9738" max="9738" width="16.7109375" style="3" customWidth="1"/>
    <col min="9739" max="9739" width="16.5703125" style="3" customWidth="1"/>
    <col min="9740" max="9741" width="7.85546875" style="3" bestFit="1" customWidth="1"/>
    <col min="9742" max="9742" width="8" style="3" bestFit="1" customWidth="1"/>
    <col min="9743" max="9744" width="7.85546875" style="3" bestFit="1" customWidth="1"/>
    <col min="9745" max="9745" width="9.7109375" style="3" customWidth="1"/>
    <col min="9746" max="9746" width="12.85546875" style="3" customWidth="1"/>
    <col min="9747" max="9983" width="9.140625" style="3"/>
    <col min="9984" max="9984" width="9" style="3" bestFit="1" customWidth="1"/>
    <col min="9985" max="9985" width="9.85546875" style="3" bestFit="1" customWidth="1"/>
    <col min="9986" max="9986" width="9.140625" style="3" bestFit="1" customWidth="1"/>
    <col min="9987" max="9987" width="16" style="3" bestFit="1" customWidth="1"/>
    <col min="9988" max="9988" width="9" style="3" bestFit="1" customWidth="1"/>
    <col min="9989" max="9989" width="7.85546875" style="3" bestFit="1" customWidth="1"/>
    <col min="9990" max="9990" width="11.7109375" style="3" bestFit="1" customWidth="1"/>
    <col min="9991" max="9991" width="14.28515625" style="3" customWidth="1"/>
    <col min="9992" max="9992" width="11.7109375" style="3" bestFit="1" customWidth="1"/>
    <col min="9993" max="9993" width="14.140625" style="3" bestFit="1" customWidth="1"/>
    <col min="9994" max="9994" width="16.7109375" style="3" customWidth="1"/>
    <col min="9995" max="9995" width="16.5703125" style="3" customWidth="1"/>
    <col min="9996" max="9997" width="7.85546875" style="3" bestFit="1" customWidth="1"/>
    <col min="9998" max="9998" width="8" style="3" bestFit="1" customWidth="1"/>
    <col min="9999" max="10000" width="7.85546875" style="3" bestFit="1" customWidth="1"/>
    <col min="10001" max="10001" width="9.7109375" style="3" customWidth="1"/>
    <col min="10002" max="10002" width="12.85546875" style="3" customWidth="1"/>
    <col min="10003" max="10239" width="9.140625" style="3"/>
    <col min="10240" max="10240" width="9" style="3" bestFit="1" customWidth="1"/>
    <col min="10241" max="10241" width="9.85546875" style="3" bestFit="1" customWidth="1"/>
    <col min="10242" max="10242" width="9.140625" style="3" bestFit="1" customWidth="1"/>
    <col min="10243" max="10243" width="16" style="3" bestFit="1" customWidth="1"/>
    <col min="10244" max="10244" width="9" style="3" bestFit="1" customWidth="1"/>
    <col min="10245" max="10245" width="7.85546875" style="3" bestFit="1" customWidth="1"/>
    <col min="10246" max="10246" width="11.7109375" style="3" bestFit="1" customWidth="1"/>
    <col min="10247" max="10247" width="14.28515625" style="3" customWidth="1"/>
    <col min="10248" max="10248" width="11.7109375" style="3" bestFit="1" customWidth="1"/>
    <col min="10249" max="10249" width="14.140625" style="3" bestFit="1" customWidth="1"/>
    <col min="10250" max="10250" width="16.7109375" style="3" customWidth="1"/>
    <col min="10251" max="10251" width="16.5703125" style="3" customWidth="1"/>
    <col min="10252" max="10253" width="7.85546875" style="3" bestFit="1" customWidth="1"/>
    <col min="10254" max="10254" width="8" style="3" bestFit="1" customWidth="1"/>
    <col min="10255" max="10256" width="7.85546875" style="3" bestFit="1" customWidth="1"/>
    <col min="10257" max="10257" width="9.7109375" style="3" customWidth="1"/>
    <col min="10258" max="10258" width="12.85546875" style="3" customWidth="1"/>
    <col min="10259" max="10495" width="9.140625" style="3"/>
    <col min="10496" max="10496" width="9" style="3" bestFit="1" customWidth="1"/>
    <col min="10497" max="10497" width="9.85546875" style="3" bestFit="1" customWidth="1"/>
    <col min="10498" max="10498" width="9.140625" style="3" bestFit="1" customWidth="1"/>
    <col min="10499" max="10499" width="16" style="3" bestFit="1" customWidth="1"/>
    <col min="10500" max="10500" width="9" style="3" bestFit="1" customWidth="1"/>
    <col min="10501" max="10501" width="7.85546875" style="3" bestFit="1" customWidth="1"/>
    <col min="10502" max="10502" width="11.7109375" style="3" bestFit="1" customWidth="1"/>
    <col min="10503" max="10503" width="14.28515625" style="3" customWidth="1"/>
    <col min="10504" max="10504" width="11.7109375" style="3" bestFit="1" customWidth="1"/>
    <col min="10505" max="10505" width="14.140625" style="3" bestFit="1" customWidth="1"/>
    <col min="10506" max="10506" width="16.7109375" style="3" customWidth="1"/>
    <col min="10507" max="10507" width="16.5703125" style="3" customWidth="1"/>
    <col min="10508" max="10509" width="7.85546875" style="3" bestFit="1" customWidth="1"/>
    <col min="10510" max="10510" width="8" style="3" bestFit="1" customWidth="1"/>
    <col min="10511" max="10512" width="7.85546875" style="3" bestFit="1" customWidth="1"/>
    <col min="10513" max="10513" width="9.7109375" style="3" customWidth="1"/>
    <col min="10514" max="10514" width="12.85546875" style="3" customWidth="1"/>
    <col min="10515" max="10751" width="9.140625" style="3"/>
    <col min="10752" max="10752" width="9" style="3" bestFit="1" customWidth="1"/>
    <col min="10753" max="10753" width="9.85546875" style="3" bestFit="1" customWidth="1"/>
    <col min="10754" max="10754" width="9.140625" style="3" bestFit="1" customWidth="1"/>
    <col min="10755" max="10755" width="16" style="3" bestFit="1" customWidth="1"/>
    <col min="10756" max="10756" width="9" style="3" bestFit="1" customWidth="1"/>
    <col min="10757" max="10757" width="7.85546875" style="3" bestFit="1" customWidth="1"/>
    <col min="10758" max="10758" width="11.7109375" style="3" bestFit="1" customWidth="1"/>
    <col min="10759" max="10759" width="14.28515625" style="3" customWidth="1"/>
    <col min="10760" max="10760" width="11.7109375" style="3" bestFit="1" customWidth="1"/>
    <col min="10761" max="10761" width="14.140625" style="3" bestFit="1" customWidth="1"/>
    <col min="10762" max="10762" width="16.7109375" style="3" customWidth="1"/>
    <col min="10763" max="10763" width="16.5703125" style="3" customWidth="1"/>
    <col min="10764" max="10765" width="7.85546875" style="3" bestFit="1" customWidth="1"/>
    <col min="10766" max="10766" width="8" style="3" bestFit="1" customWidth="1"/>
    <col min="10767" max="10768" width="7.85546875" style="3" bestFit="1" customWidth="1"/>
    <col min="10769" max="10769" width="9.7109375" style="3" customWidth="1"/>
    <col min="10770" max="10770" width="12.85546875" style="3" customWidth="1"/>
    <col min="10771" max="11007" width="9.140625" style="3"/>
    <col min="11008" max="11008" width="9" style="3" bestFit="1" customWidth="1"/>
    <col min="11009" max="11009" width="9.85546875" style="3" bestFit="1" customWidth="1"/>
    <col min="11010" max="11010" width="9.140625" style="3" bestFit="1" customWidth="1"/>
    <col min="11011" max="11011" width="16" style="3" bestFit="1" customWidth="1"/>
    <col min="11012" max="11012" width="9" style="3" bestFit="1" customWidth="1"/>
    <col min="11013" max="11013" width="7.85546875" style="3" bestFit="1" customWidth="1"/>
    <col min="11014" max="11014" width="11.7109375" style="3" bestFit="1" customWidth="1"/>
    <col min="11015" max="11015" width="14.28515625" style="3" customWidth="1"/>
    <col min="11016" max="11016" width="11.7109375" style="3" bestFit="1" customWidth="1"/>
    <col min="11017" max="11017" width="14.140625" style="3" bestFit="1" customWidth="1"/>
    <col min="11018" max="11018" width="16.7109375" style="3" customWidth="1"/>
    <col min="11019" max="11019" width="16.5703125" style="3" customWidth="1"/>
    <col min="11020" max="11021" width="7.85546875" style="3" bestFit="1" customWidth="1"/>
    <col min="11022" max="11022" width="8" style="3" bestFit="1" customWidth="1"/>
    <col min="11023" max="11024" width="7.85546875" style="3" bestFit="1" customWidth="1"/>
    <col min="11025" max="11025" width="9.7109375" style="3" customWidth="1"/>
    <col min="11026" max="11026" width="12.85546875" style="3" customWidth="1"/>
    <col min="11027" max="11263" width="9.140625" style="3"/>
    <col min="11264" max="11264" width="9" style="3" bestFit="1" customWidth="1"/>
    <col min="11265" max="11265" width="9.85546875" style="3" bestFit="1" customWidth="1"/>
    <col min="11266" max="11266" width="9.140625" style="3" bestFit="1" customWidth="1"/>
    <col min="11267" max="11267" width="16" style="3" bestFit="1" customWidth="1"/>
    <col min="11268" max="11268" width="9" style="3" bestFit="1" customWidth="1"/>
    <col min="11269" max="11269" width="7.85546875" style="3" bestFit="1" customWidth="1"/>
    <col min="11270" max="11270" width="11.7109375" style="3" bestFit="1" customWidth="1"/>
    <col min="11271" max="11271" width="14.28515625" style="3" customWidth="1"/>
    <col min="11272" max="11272" width="11.7109375" style="3" bestFit="1" customWidth="1"/>
    <col min="11273" max="11273" width="14.140625" style="3" bestFit="1" customWidth="1"/>
    <col min="11274" max="11274" width="16.7109375" style="3" customWidth="1"/>
    <col min="11275" max="11275" width="16.5703125" style="3" customWidth="1"/>
    <col min="11276" max="11277" width="7.85546875" style="3" bestFit="1" customWidth="1"/>
    <col min="11278" max="11278" width="8" style="3" bestFit="1" customWidth="1"/>
    <col min="11279" max="11280" width="7.85546875" style="3" bestFit="1" customWidth="1"/>
    <col min="11281" max="11281" width="9.7109375" style="3" customWidth="1"/>
    <col min="11282" max="11282" width="12.85546875" style="3" customWidth="1"/>
    <col min="11283" max="11519" width="9.140625" style="3"/>
    <col min="11520" max="11520" width="9" style="3" bestFit="1" customWidth="1"/>
    <col min="11521" max="11521" width="9.85546875" style="3" bestFit="1" customWidth="1"/>
    <col min="11522" max="11522" width="9.140625" style="3" bestFit="1" customWidth="1"/>
    <col min="11523" max="11523" width="16" style="3" bestFit="1" customWidth="1"/>
    <col min="11524" max="11524" width="9" style="3" bestFit="1" customWidth="1"/>
    <col min="11525" max="11525" width="7.85546875" style="3" bestFit="1" customWidth="1"/>
    <col min="11526" max="11526" width="11.7109375" style="3" bestFit="1" customWidth="1"/>
    <col min="11527" max="11527" width="14.28515625" style="3" customWidth="1"/>
    <col min="11528" max="11528" width="11.7109375" style="3" bestFit="1" customWidth="1"/>
    <col min="11529" max="11529" width="14.140625" style="3" bestFit="1" customWidth="1"/>
    <col min="11530" max="11530" width="16.7109375" style="3" customWidth="1"/>
    <col min="11531" max="11531" width="16.5703125" style="3" customWidth="1"/>
    <col min="11532" max="11533" width="7.85546875" style="3" bestFit="1" customWidth="1"/>
    <col min="11534" max="11534" width="8" style="3" bestFit="1" customWidth="1"/>
    <col min="11535" max="11536" width="7.85546875" style="3" bestFit="1" customWidth="1"/>
    <col min="11537" max="11537" width="9.7109375" style="3" customWidth="1"/>
    <col min="11538" max="11538" width="12.85546875" style="3" customWidth="1"/>
    <col min="11539" max="11775" width="9.140625" style="3"/>
    <col min="11776" max="11776" width="9" style="3" bestFit="1" customWidth="1"/>
    <col min="11777" max="11777" width="9.85546875" style="3" bestFit="1" customWidth="1"/>
    <col min="11778" max="11778" width="9.140625" style="3" bestFit="1" customWidth="1"/>
    <col min="11779" max="11779" width="16" style="3" bestFit="1" customWidth="1"/>
    <col min="11780" max="11780" width="9" style="3" bestFit="1" customWidth="1"/>
    <col min="11781" max="11781" width="7.85546875" style="3" bestFit="1" customWidth="1"/>
    <col min="11782" max="11782" width="11.7109375" style="3" bestFit="1" customWidth="1"/>
    <col min="11783" max="11783" width="14.28515625" style="3" customWidth="1"/>
    <col min="11784" max="11784" width="11.7109375" style="3" bestFit="1" customWidth="1"/>
    <col min="11785" max="11785" width="14.140625" style="3" bestFit="1" customWidth="1"/>
    <col min="11786" max="11786" width="16.7109375" style="3" customWidth="1"/>
    <col min="11787" max="11787" width="16.5703125" style="3" customWidth="1"/>
    <col min="11788" max="11789" width="7.85546875" style="3" bestFit="1" customWidth="1"/>
    <col min="11790" max="11790" width="8" style="3" bestFit="1" customWidth="1"/>
    <col min="11791" max="11792" width="7.85546875" style="3" bestFit="1" customWidth="1"/>
    <col min="11793" max="11793" width="9.7109375" style="3" customWidth="1"/>
    <col min="11794" max="11794" width="12.85546875" style="3" customWidth="1"/>
    <col min="11795" max="12031" width="9.140625" style="3"/>
    <col min="12032" max="12032" width="9" style="3" bestFit="1" customWidth="1"/>
    <col min="12033" max="12033" width="9.85546875" style="3" bestFit="1" customWidth="1"/>
    <col min="12034" max="12034" width="9.140625" style="3" bestFit="1" customWidth="1"/>
    <col min="12035" max="12035" width="16" style="3" bestFit="1" customWidth="1"/>
    <col min="12036" max="12036" width="9" style="3" bestFit="1" customWidth="1"/>
    <col min="12037" max="12037" width="7.85546875" style="3" bestFit="1" customWidth="1"/>
    <col min="12038" max="12038" width="11.7109375" style="3" bestFit="1" customWidth="1"/>
    <col min="12039" max="12039" width="14.28515625" style="3" customWidth="1"/>
    <col min="12040" max="12040" width="11.7109375" style="3" bestFit="1" customWidth="1"/>
    <col min="12041" max="12041" width="14.140625" style="3" bestFit="1" customWidth="1"/>
    <col min="12042" max="12042" width="16.7109375" style="3" customWidth="1"/>
    <col min="12043" max="12043" width="16.5703125" style="3" customWidth="1"/>
    <col min="12044" max="12045" width="7.85546875" style="3" bestFit="1" customWidth="1"/>
    <col min="12046" max="12046" width="8" style="3" bestFit="1" customWidth="1"/>
    <col min="12047" max="12048" width="7.85546875" style="3" bestFit="1" customWidth="1"/>
    <col min="12049" max="12049" width="9.7109375" style="3" customWidth="1"/>
    <col min="12050" max="12050" width="12.85546875" style="3" customWidth="1"/>
    <col min="12051" max="12287" width="9.140625" style="3"/>
    <col min="12288" max="12288" width="9" style="3" bestFit="1" customWidth="1"/>
    <col min="12289" max="12289" width="9.85546875" style="3" bestFit="1" customWidth="1"/>
    <col min="12290" max="12290" width="9.140625" style="3" bestFit="1" customWidth="1"/>
    <col min="12291" max="12291" width="16" style="3" bestFit="1" customWidth="1"/>
    <col min="12292" max="12292" width="9" style="3" bestFit="1" customWidth="1"/>
    <col min="12293" max="12293" width="7.85546875" style="3" bestFit="1" customWidth="1"/>
    <col min="12294" max="12294" width="11.7109375" style="3" bestFit="1" customWidth="1"/>
    <col min="12295" max="12295" width="14.28515625" style="3" customWidth="1"/>
    <col min="12296" max="12296" width="11.7109375" style="3" bestFit="1" customWidth="1"/>
    <col min="12297" max="12297" width="14.140625" style="3" bestFit="1" customWidth="1"/>
    <col min="12298" max="12298" width="16.7109375" style="3" customWidth="1"/>
    <col min="12299" max="12299" width="16.5703125" style="3" customWidth="1"/>
    <col min="12300" max="12301" width="7.85546875" style="3" bestFit="1" customWidth="1"/>
    <col min="12302" max="12302" width="8" style="3" bestFit="1" customWidth="1"/>
    <col min="12303" max="12304" width="7.85546875" style="3" bestFit="1" customWidth="1"/>
    <col min="12305" max="12305" width="9.7109375" style="3" customWidth="1"/>
    <col min="12306" max="12306" width="12.85546875" style="3" customWidth="1"/>
    <col min="12307" max="12543" width="9.140625" style="3"/>
    <col min="12544" max="12544" width="9" style="3" bestFit="1" customWidth="1"/>
    <col min="12545" max="12545" width="9.85546875" style="3" bestFit="1" customWidth="1"/>
    <col min="12546" max="12546" width="9.140625" style="3" bestFit="1" customWidth="1"/>
    <col min="12547" max="12547" width="16" style="3" bestFit="1" customWidth="1"/>
    <col min="12548" max="12548" width="9" style="3" bestFit="1" customWidth="1"/>
    <col min="12549" max="12549" width="7.85546875" style="3" bestFit="1" customWidth="1"/>
    <col min="12550" max="12550" width="11.7109375" style="3" bestFit="1" customWidth="1"/>
    <col min="12551" max="12551" width="14.28515625" style="3" customWidth="1"/>
    <col min="12552" max="12552" width="11.7109375" style="3" bestFit="1" customWidth="1"/>
    <col min="12553" max="12553" width="14.140625" style="3" bestFit="1" customWidth="1"/>
    <col min="12554" max="12554" width="16.7109375" style="3" customWidth="1"/>
    <col min="12555" max="12555" width="16.5703125" style="3" customWidth="1"/>
    <col min="12556" max="12557" width="7.85546875" style="3" bestFit="1" customWidth="1"/>
    <col min="12558" max="12558" width="8" style="3" bestFit="1" customWidth="1"/>
    <col min="12559" max="12560" width="7.85546875" style="3" bestFit="1" customWidth="1"/>
    <col min="12561" max="12561" width="9.7109375" style="3" customWidth="1"/>
    <col min="12562" max="12562" width="12.85546875" style="3" customWidth="1"/>
    <col min="12563" max="12799" width="9.140625" style="3"/>
    <col min="12800" max="12800" width="9" style="3" bestFit="1" customWidth="1"/>
    <col min="12801" max="12801" width="9.85546875" style="3" bestFit="1" customWidth="1"/>
    <col min="12802" max="12802" width="9.140625" style="3" bestFit="1" customWidth="1"/>
    <col min="12803" max="12803" width="16" style="3" bestFit="1" customWidth="1"/>
    <col min="12804" max="12804" width="9" style="3" bestFit="1" customWidth="1"/>
    <col min="12805" max="12805" width="7.85546875" style="3" bestFit="1" customWidth="1"/>
    <col min="12806" max="12806" width="11.7109375" style="3" bestFit="1" customWidth="1"/>
    <col min="12807" max="12807" width="14.28515625" style="3" customWidth="1"/>
    <col min="12808" max="12808" width="11.7109375" style="3" bestFit="1" customWidth="1"/>
    <col min="12809" max="12809" width="14.140625" style="3" bestFit="1" customWidth="1"/>
    <col min="12810" max="12810" width="16.7109375" style="3" customWidth="1"/>
    <col min="12811" max="12811" width="16.5703125" style="3" customWidth="1"/>
    <col min="12812" max="12813" width="7.85546875" style="3" bestFit="1" customWidth="1"/>
    <col min="12814" max="12814" width="8" style="3" bestFit="1" customWidth="1"/>
    <col min="12815" max="12816" width="7.85546875" style="3" bestFit="1" customWidth="1"/>
    <col min="12817" max="12817" width="9.7109375" style="3" customWidth="1"/>
    <col min="12818" max="12818" width="12.85546875" style="3" customWidth="1"/>
    <col min="12819" max="13055" width="9.140625" style="3"/>
    <col min="13056" max="13056" width="9" style="3" bestFit="1" customWidth="1"/>
    <col min="13057" max="13057" width="9.85546875" style="3" bestFit="1" customWidth="1"/>
    <col min="13058" max="13058" width="9.140625" style="3" bestFit="1" customWidth="1"/>
    <col min="13059" max="13059" width="16" style="3" bestFit="1" customWidth="1"/>
    <col min="13060" max="13060" width="9" style="3" bestFit="1" customWidth="1"/>
    <col min="13061" max="13061" width="7.85546875" style="3" bestFit="1" customWidth="1"/>
    <col min="13062" max="13062" width="11.7109375" style="3" bestFit="1" customWidth="1"/>
    <col min="13063" max="13063" width="14.28515625" style="3" customWidth="1"/>
    <col min="13064" max="13064" width="11.7109375" style="3" bestFit="1" customWidth="1"/>
    <col min="13065" max="13065" width="14.140625" style="3" bestFit="1" customWidth="1"/>
    <col min="13066" max="13066" width="16.7109375" style="3" customWidth="1"/>
    <col min="13067" max="13067" width="16.5703125" style="3" customWidth="1"/>
    <col min="13068" max="13069" width="7.85546875" style="3" bestFit="1" customWidth="1"/>
    <col min="13070" max="13070" width="8" style="3" bestFit="1" customWidth="1"/>
    <col min="13071" max="13072" width="7.85546875" style="3" bestFit="1" customWidth="1"/>
    <col min="13073" max="13073" width="9.7109375" style="3" customWidth="1"/>
    <col min="13074" max="13074" width="12.85546875" style="3" customWidth="1"/>
    <col min="13075" max="13311" width="9.140625" style="3"/>
    <col min="13312" max="13312" width="9" style="3" bestFit="1" customWidth="1"/>
    <col min="13313" max="13313" width="9.85546875" style="3" bestFit="1" customWidth="1"/>
    <col min="13314" max="13314" width="9.140625" style="3" bestFit="1" customWidth="1"/>
    <col min="13315" max="13315" width="16" style="3" bestFit="1" customWidth="1"/>
    <col min="13316" max="13316" width="9" style="3" bestFit="1" customWidth="1"/>
    <col min="13317" max="13317" width="7.85546875" style="3" bestFit="1" customWidth="1"/>
    <col min="13318" max="13318" width="11.7109375" style="3" bestFit="1" customWidth="1"/>
    <col min="13319" max="13319" width="14.28515625" style="3" customWidth="1"/>
    <col min="13320" max="13320" width="11.7109375" style="3" bestFit="1" customWidth="1"/>
    <col min="13321" max="13321" width="14.140625" style="3" bestFit="1" customWidth="1"/>
    <col min="13322" max="13322" width="16.7109375" style="3" customWidth="1"/>
    <col min="13323" max="13323" width="16.5703125" style="3" customWidth="1"/>
    <col min="13324" max="13325" width="7.85546875" style="3" bestFit="1" customWidth="1"/>
    <col min="13326" max="13326" width="8" style="3" bestFit="1" customWidth="1"/>
    <col min="13327" max="13328" width="7.85546875" style="3" bestFit="1" customWidth="1"/>
    <col min="13329" max="13329" width="9.7109375" style="3" customWidth="1"/>
    <col min="13330" max="13330" width="12.85546875" style="3" customWidth="1"/>
    <col min="13331" max="13567" width="9.140625" style="3"/>
    <col min="13568" max="13568" width="9" style="3" bestFit="1" customWidth="1"/>
    <col min="13569" max="13569" width="9.85546875" style="3" bestFit="1" customWidth="1"/>
    <col min="13570" max="13570" width="9.140625" style="3" bestFit="1" customWidth="1"/>
    <col min="13571" max="13571" width="16" style="3" bestFit="1" customWidth="1"/>
    <col min="13572" max="13572" width="9" style="3" bestFit="1" customWidth="1"/>
    <col min="13573" max="13573" width="7.85546875" style="3" bestFit="1" customWidth="1"/>
    <col min="13574" max="13574" width="11.7109375" style="3" bestFit="1" customWidth="1"/>
    <col min="13575" max="13575" width="14.28515625" style="3" customWidth="1"/>
    <col min="13576" max="13576" width="11.7109375" style="3" bestFit="1" customWidth="1"/>
    <col min="13577" max="13577" width="14.140625" style="3" bestFit="1" customWidth="1"/>
    <col min="13578" max="13578" width="16.7109375" style="3" customWidth="1"/>
    <col min="13579" max="13579" width="16.5703125" style="3" customWidth="1"/>
    <col min="13580" max="13581" width="7.85546875" style="3" bestFit="1" customWidth="1"/>
    <col min="13582" max="13582" width="8" style="3" bestFit="1" customWidth="1"/>
    <col min="13583" max="13584" width="7.85546875" style="3" bestFit="1" customWidth="1"/>
    <col min="13585" max="13585" width="9.7109375" style="3" customWidth="1"/>
    <col min="13586" max="13586" width="12.85546875" style="3" customWidth="1"/>
    <col min="13587" max="13823" width="9.140625" style="3"/>
    <col min="13824" max="13824" width="9" style="3" bestFit="1" customWidth="1"/>
    <col min="13825" max="13825" width="9.85546875" style="3" bestFit="1" customWidth="1"/>
    <col min="13826" max="13826" width="9.140625" style="3" bestFit="1" customWidth="1"/>
    <col min="13827" max="13827" width="16" style="3" bestFit="1" customWidth="1"/>
    <col min="13828" max="13828" width="9" style="3" bestFit="1" customWidth="1"/>
    <col min="13829" max="13829" width="7.85546875" style="3" bestFit="1" customWidth="1"/>
    <col min="13830" max="13830" width="11.7109375" style="3" bestFit="1" customWidth="1"/>
    <col min="13831" max="13831" width="14.28515625" style="3" customWidth="1"/>
    <col min="13832" max="13832" width="11.7109375" style="3" bestFit="1" customWidth="1"/>
    <col min="13833" max="13833" width="14.140625" style="3" bestFit="1" customWidth="1"/>
    <col min="13834" max="13834" width="16.7109375" style="3" customWidth="1"/>
    <col min="13835" max="13835" width="16.5703125" style="3" customWidth="1"/>
    <col min="13836" max="13837" width="7.85546875" style="3" bestFit="1" customWidth="1"/>
    <col min="13838" max="13838" width="8" style="3" bestFit="1" customWidth="1"/>
    <col min="13839" max="13840" width="7.85546875" style="3" bestFit="1" customWidth="1"/>
    <col min="13841" max="13841" width="9.7109375" style="3" customWidth="1"/>
    <col min="13842" max="13842" width="12.85546875" style="3" customWidth="1"/>
    <col min="13843" max="14079" width="9.140625" style="3"/>
    <col min="14080" max="14080" width="9" style="3" bestFit="1" customWidth="1"/>
    <col min="14081" max="14081" width="9.85546875" style="3" bestFit="1" customWidth="1"/>
    <col min="14082" max="14082" width="9.140625" style="3" bestFit="1" customWidth="1"/>
    <col min="14083" max="14083" width="16" style="3" bestFit="1" customWidth="1"/>
    <col min="14084" max="14084" width="9" style="3" bestFit="1" customWidth="1"/>
    <col min="14085" max="14085" width="7.85546875" style="3" bestFit="1" customWidth="1"/>
    <col min="14086" max="14086" width="11.7109375" style="3" bestFit="1" customWidth="1"/>
    <col min="14087" max="14087" width="14.28515625" style="3" customWidth="1"/>
    <col min="14088" max="14088" width="11.7109375" style="3" bestFit="1" customWidth="1"/>
    <col min="14089" max="14089" width="14.140625" style="3" bestFit="1" customWidth="1"/>
    <col min="14090" max="14090" width="16.7109375" style="3" customWidth="1"/>
    <col min="14091" max="14091" width="16.5703125" style="3" customWidth="1"/>
    <col min="14092" max="14093" width="7.85546875" style="3" bestFit="1" customWidth="1"/>
    <col min="14094" max="14094" width="8" style="3" bestFit="1" customWidth="1"/>
    <col min="14095" max="14096" width="7.85546875" style="3" bestFit="1" customWidth="1"/>
    <col min="14097" max="14097" width="9.7109375" style="3" customWidth="1"/>
    <col min="14098" max="14098" width="12.85546875" style="3" customWidth="1"/>
    <col min="14099" max="14335" width="9.140625" style="3"/>
    <col min="14336" max="14336" width="9" style="3" bestFit="1" customWidth="1"/>
    <col min="14337" max="14337" width="9.85546875" style="3" bestFit="1" customWidth="1"/>
    <col min="14338" max="14338" width="9.140625" style="3" bestFit="1" customWidth="1"/>
    <col min="14339" max="14339" width="16" style="3" bestFit="1" customWidth="1"/>
    <col min="14340" max="14340" width="9" style="3" bestFit="1" customWidth="1"/>
    <col min="14341" max="14341" width="7.85546875" style="3" bestFit="1" customWidth="1"/>
    <col min="14342" max="14342" width="11.7109375" style="3" bestFit="1" customWidth="1"/>
    <col min="14343" max="14343" width="14.28515625" style="3" customWidth="1"/>
    <col min="14344" max="14344" width="11.7109375" style="3" bestFit="1" customWidth="1"/>
    <col min="14345" max="14345" width="14.140625" style="3" bestFit="1" customWidth="1"/>
    <col min="14346" max="14346" width="16.7109375" style="3" customWidth="1"/>
    <col min="14347" max="14347" width="16.5703125" style="3" customWidth="1"/>
    <col min="14348" max="14349" width="7.85546875" style="3" bestFit="1" customWidth="1"/>
    <col min="14350" max="14350" width="8" style="3" bestFit="1" customWidth="1"/>
    <col min="14351" max="14352" width="7.85546875" style="3" bestFit="1" customWidth="1"/>
    <col min="14353" max="14353" width="9.7109375" style="3" customWidth="1"/>
    <col min="14354" max="14354" width="12.85546875" style="3" customWidth="1"/>
    <col min="14355" max="14591" width="9.140625" style="3"/>
    <col min="14592" max="14592" width="9" style="3" bestFit="1" customWidth="1"/>
    <col min="14593" max="14593" width="9.85546875" style="3" bestFit="1" customWidth="1"/>
    <col min="14594" max="14594" width="9.140625" style="3" bestFit="1" customWidth="1"/>
    <col min="14595" max="14595" width="16" style="3" bestFit="1" customWidth="1"/>
    <col min="14596" max="14596" width="9" style="3" bestFit="1" customWidth="1"/>
    <col min="14597" max="14597" width="7.85546875" style="3" bestFit="1" customWidth="1"/>
    <col min="14598" max="14598" width="11.7109375" style="3" bestFit="1" customWidth="1"/>
    <col min="14599" max="14599" width="14.28515625" style="3" customWidth="1"/>
    <col min="14600" max="14600" width="11.7109375" style="3" bestFit="1" customWidth="1"/>
    <col min="14601" max="14601" width="14.140625" style="3" bestFit="1" customWidth="1"/>
    <col min="14602" max="14602" width="16.7109375" style="3" customWidth="1"/>
    <col min="14603" max="14603" width="16.5703125" style="3" customWidth="1"/>
    <col min="14604" max="14605" width="7.85546875" style="3" bestFit="1" customWidth="1"/>
    <col min="14606" max="14606" width="8" style="3" bestFit="1" customWidth="1"/>
    <col min="14607" max="14608" width="7.85546875" style="3" bestFit="1" customWidth="1"/>
    <col min="14609" max="14609" width="9.7109375" style="3" customWidth="1"/>
    <col min="14610" max="14610" width="12.85546875" style="3" customWidth="1"/>
    <col min="14611" max="14847" width="9.140625" style="3"/>
    <col min="14848" max="14848" width="9" style="3" bestFit="1" customWidth="1"/>
    <col min="14849" max="14849" width="9.85546875" style="3" bestFit="1" customWidth="1"/>
    <col min="14850" max="14850" width="9.140625" style="3" bestFit="1" customWidth="1"/>
    <col min="14851" max="14851" width="16" style="3" bestFit="1" customWidth="1"/>
    <col min="14852" max="14852" width="9" style="3" bestFit="1" customWidth="1"/>
    <col min="14853" max="14853" width="7.85546875" style="3" bestFit="1" customWidth="1"/>
    <col min="14854" max="14854" width="11.7109375" style="3" bestFit="1" customWidth="1"/>
    <col min="14855" max="14855" width="14.28515625" style="3" customWidth="1"/>
    <col min="14856" max="14856" width="11.7109375" style="3" bestFit="1" customWidth="1"/>
    <col min="14857" max="14857" width="14.140625" style="3" bestFit="1" customWidth="1"/>
    <col min="14858" max="14858" width="16.7109375" style="3" customWidth="1"/>
    <col min="14859" max="14859" width="16.5703125" style="3" customWidth="1"/>
    <col min="14860" max="14861" width="7.85546875" style="3" bestFit="1" customWidth="1"/>
    <col min="14862" max="14862" width="8" style="3" bestFit="1" customWidth="1"/>
    <col min="14863" max="14864" width="7.85546875" style="3" bestFit="1" customWidth="1"/>
    <col min="14865" max="14865" width="9.7109375" style="3" customWidth="1"/>
    <col min="14866" max="14866" width="12.85546875" style="3" customWidth="1"/>
    <col min="14867" max="15103" width="9.140625" style="3"/>
    <col min="15104" max="15104" width="9" style="3" bestFit="1" customWidth="1"/>
    <col min="15105" max="15105" width="9.85546875" style="3" bestFit="1" customWidth="1"/>
    <col min="15106" max="15106" width="9.140625" style="3" bestFit="1" customWidth="1"/>
    <col min="15107" max="15107" width="16" style="3" bestFit="1" customWidth="1"/>
    <col min="15108" max="15108" width="9" style="3" bestFit="1" customWidth="1"/>
    <col min="15109" max="15109" width="7.85546875" style="3" bestFit="1" customWidth="1"/>
    <col min="15110" max="15110" width="11.7109375" style="3" bestFit="1" customWidth="1"/>
    <col min="15111" max="15111" width="14.28515625" style="3" customWidth="1"/>
    <col min="15112" max="15112" width="11.7109375" style="3" bestFit="1" customWidth="1"/>
    <col min="15113" max="15113" width="14.140625" style="3" bestFit="1" customWidth="1"/>
    <col min="15114" max="15114" width="16.7109375" style="3" customWidth="1"/>
    <col min="15115" max="15115" width="16.5703125" style="3" customWidth="1"/>
    <col min="15116" max="15117" width="7.85546875" style="3" bestFit="1" customWidth="1"/>
    <col min="15118" max="15118" width="8" style="3" bestFit="1" customWidth="1"/>
    <col min="15119" max="15120" width="7.85546875" style="3" bestFit="1" customWidth="1"/>
    <col min="15121" max="15121" width="9.7109375" style="3" customWidth="1"/>
    <col min="15122" max="15122" width="12.85546875" style="3" customWidth="1"/>
    <col min="15123" max="15359" width="9.140625" style="3"/>
    <col min="15360" max="15360" width="9" style="3" bestFit="1" customWidth="1"/>
    <col min="15361" max="15361" width="9.85546875" style="3" bestFit="1" customWidth="1"/>
    <col min="15362" max="15362" width="9.140625" style="3" bestFit="1" customWidth="1"/>
    <col min="15363" max="15363" width="16" style="3" bestFit="1" customWidth="1"/>
    <col min="15364" max="15364" width="9" style="3" bestFit="1" customWidth="1"/>
    <col min="15365" max="15365" width="7.85546875" style="3" bestFit="1" customWidth="1"/>
    <col min="15366" max="15366" width="11.7109375" style="3" bestFit="1" customWidth="1"/>
    <col min="15367" max="15367" width="14.28515625" style="3" customWidth="1"/>
    <col min="15368" max="15368" width="11.7109375" style="3" bestFit="1" customWidth="1"/>
    <col min="15369" max="15369" width="14.140625" style="3" bestFit="1" customWidth="1"/>
    <col min="15370" max="15370" width="16.7109375" style="3" customWidth="1"/>
    <col min="15371" max="15371" width="16.5703125" style="3" customWidth="1"/>
    <col min="15372" max="15373" width="7.85546875" style="3" bestFit="1" customWidth="1"/>
    <col min="15374" max="15374" width="8" style="3" bestFit="1" customWidth="1"/>
    <col min="15375" max="15376" width="7.85546875" style="3" bestFit="1" customWidth="1"/>
    <col min="15377" max="15377" width="9.7109375" style="3" customWidth="1"/>
    <col min="15378" max="15378" width="12.85546875" style="3" customWidth="1"/>
    <col min="15379" max="15615" width="9.140625" style="3"/>
    <col min="15616" max="15616" width="9" style="3" bestFit="1" customWidth="1"/>
    <col min="15617" max="15617" width="9.85546875" style="3" bestFit="1" customWidth="1"/>
    <col min="15618" max="15618" width="9.140625" style="3" bestFit="1" customWidth="1"/>
    <col min="15619" max="15619" width="16" style="3" bestFit="1" customWidth="1"/>
    <col min="15620" max="15620" width="9" style="3" bestFit="1" customWidth="1"/>
    <col min="15621" max="15621" width="7.85546875" style="3" bestFit="1" customWidth="1"/>
    <col min="15622" max="15622" width="11.7109375" style="3" bestFit="1" customWidth="1"/>
    <col min="15623" max="15623" width="14.28515625" style="3" customWidth="1"/>
    <col min="15624" max="15624" width="11.7109375" style="3" bestFit="1" customWidth="1"/>
    <col min="15625" max="15625" width="14.140625" style="3" bestFit="1" customWidth="1"/>
    <col min="15626" max="15626" width="16.7109375" style="3" customWidth="1"/>
    <col min="15627" max="15627" width="16.5703125" style="3" customWidth="1"/>
    <col min="15628" max="15629" width="7.85546875" style="3" bestFit="1" customWidth="1"/>
    <col min="15630" max="15630" width="8" style="3" bestFit="1" customWidth="1"/>
    <col min="15631" max="15632" width="7.85546875" style="3" bestFit="1" customWidth="1"/>
    <col min="15633" max="15633" width="9.7109375" style="3" customWidth="1"/>
    <col min="15634" max="15634" width="12.85546875" style="3" customWidth="1"/>
    <col min="15635" max="15871" width="9.140625" style="3"/>
    <col min="15872" max="15872" width="9" style="3" bestFit="1" customWidth="1"/>
    <col min="15873" max="15873" width="9.85546875" style="3" bestFit="1" customWidth="1"/>
    <col min="15874" max="15874" width="9.140625" style="3" bestFit="1" customWidth="1"/>
    <col min="15875" max="15875" width="16" style="3" bestFit="1" customWidth="1"/>
    <col min="15876" max="15876" width="9" style="3" bestFit="1" customWidth="1"/>
    <col min="15877" max="15877" width="7.85546875" style="3" bestFit="1" customWidth="1"/>
    <col min="15878" max="15878" width="11.7109375" style="3" bestFit="1" customWidth="1"/>
    <col min="15879" max="15879" width="14.28515625" style="3" customWidth="1"/>
    <col min="15880" max="15880" width="11.7109375" style="3" bestFit="1" customWidth="1"/>
    <col min="15881" max="15881" width="14.140625" style="3" bestFit="1" customWidth="1"/>
    <col min="15882" max="15882" width="16.7109375" style="3" customWidth="1"/>
    <col min="15883" max="15883" width="16.5703125" style="3" customWidth="1"/>
    <col min="15884" max="15885" width="7.85546875" style="3" bestFit="1" customWidth="1"/>
    <col min="15886" max="15886" width="8" style="3" bestFit="1" customWidth="1"/>
    <col min="15887" max="15888" width="7.85546875" style="3" bestFit="1" customWidth="1"/>
    <col min="15889" max="15889" width="9.7109375" style="3" customWidth="1"/>
    <col min="15890" max="15890" width="12.85546875" style="3" customWidth="1"/>
    <col min="15891" max="16127" width="9.140625" style="3"/>
    <col min="16128" max="16128" width="9" style="3" bestFit="1" customWidth="1"/>
    <col min="16129" max="16129" width="9.85546875" style="3" bestFit="1" customWidth="1"/>
    <col min="16130" max="16130" width="9.140625" style="3" bestFit="1" customWidth="1"/>
    <col min="16131" max="16131" width="16" style="3" bestFit="1" customWidth="1"/>
    <col min="16132" max="16132" width="9" style="3" bestFit="1" customWidth="1"/>
    <col min="16133" max="16133" width="7.85546875" style="3" bestFit="1" customWidth="1"/>
    <col min="16134" max="16134" width="11.7109375" style="3" bestFit="1" customWidth="1"/>
    <col min="16135" max="16135" width="14.28515625" style="3" customWidth="1"/>
    <col min="16136" max="16136" width="11.7109375" style="3" bestFit="1" customWidth="1"/>
    <col min="16137" max="16137" width="14.140625" style="3" bestFit="1" customWidth="1"/>
    <col min="16138" max="16138" width="16.7109375" style="3" customWidth="1"/>
    <col min="16139" max="16139" width="16.5703125" style="3" customWidth="1"/>
    <col min="16140" max="16141" width="7.85546875" style="3" bestFit="1" customWidth="1"/>
    <col min="16142" max="16142" width="8" style="3" bestFit="1" customWidth="1"/>
    <col min="16143" max="16144" width="7.85546875" style="3" bestFit="1" customWidth="1"/>
    <col min="16145" max="16145" width="9.7109375" style="3" customWidth="1"/>
    <col min="16146" max="16146" width="12.85546875" style="3" customWidth="1"/>
    <col min="16147" max="16384" width="9.140625" style="3"/>
  </cols>
  <sheetData>
    <row r="1" spans="1:58" s="6" customFormat="1" ht="15.75" customHeight="1">
      <c r="A1" s="493" t="s">
        <v>1</v>
      </c>
      <c r="B1" s="653" t="s">
        <v>0</v>
      </c>
      <c r="C1" s="644" t="s">
        <v>237</v>
      </c>
      <c r="D1" s="645"/>
      <c r="E1" s="638" t="s">
        <v>110</v>
      </c>
      <c r="F1" s="638"/>
      <c r="G1" s="638"/>
      <c r="H1" s="639" t="s">
        <v>233</v>
      </c>
      <c r="I1" s="639"/>
      <c r="J1" s="639"/>
      <c r="K1" s="638" t="s">
        <v>238</v>
      </c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55" t="s">
        <v>239</v>
      </c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46" t="s">
        <v>259</v>
      </c>
      <c r="AL1" s="647"/>
      <c r="AM1" s="647"/>
      <c r="AN1" s="647"/>
      <c r="AO1" s="647"/>
      <c r="AP1" s="648"/>
      <c r="AQ1" s="649" t="s">
        <v>263</v>
      </c>
      <c r="AR1" s="650"/>
      <c r="AS1" s="650"/>
      <c r="AT1" s="651"/>
      <c r="AU1" s="652" t="s">
        <v>251</v>
      </c>
      <c r="AV1" s="652"/>
      <c r="AW1" s="652"/>
      <c r="AX1" s="652"/>
      <c r="AY1" s="652"/>
      <c r="AZ1" s="652"/>
      <c r="BA1" s="652"/>
      <c r="BB1" s="652"/>
      <c r="BC1" s="652"/>
      <c r="BD1" s="652"/>
      <c r="BE1" s="636" t="s">
        <v>338</v>
      </c>
      <c r="BF1" s="637"/>
    </row>
    <row r="2" spans="1:58" ht="23.25" thickBot="1">
      <c r="A2" s="494"/>
      <c r="B2" s="654"/>
      <c r="C2" s="213"/>
      <c r="D2" s="451" t="s">
        <v>107</v>
      </c>
      <c r="E2" s="188"/>
      <c r="F2" s="454" t="s">
        <v>107</v>
      </c>
      <c r="G2" s="187" t="s">
        <v>231</v>
      </c>
      <c r="H2" s="188"/>
      <c r="I2" s="454" t="s">
        <v>107</v>
      </c>
      <c r="J2" s="189" t="s">
        <v>230</v>
      </c>
      <c r="K2" s="188" t="s">
        <v>305</v>
      </c>
      <c r="L2" s="188" t="s">
        <v>306</v>
      </c>
      <c r="M2" s="188" t="s">
        <v>307</v>
      </c>
      <c r="N2" s="188" t="s">
        <v>308</v>
      </c>
      <c r="O2" s="188" t="s">
        <v>309</v>
      </c>
      <c r="P2" s="188" t="s">
        <v>315</v>
      </c>
      <c r="Q2" s="188" t="s">
        <v>316</v>
      </c>
      <c r="R2" s="188" t="s">
        <v>317</v>
      </c>
      <c r="S2" s="188" t="s">
        <v>318</v>
      </c>
      <c r="T2" s="188" t="s">
        <v>319</v>
      </c>
      <c r="U2" s="188" t="s">
        <v>431</v>
      </c>
      <c r="V2" s="188" t="s">
        <v>429</v>
      </c>
      <c r="W2" s="188" t="s">
        <v>430</v>
      </c>
      <c r="X2" s="188" t="s">
        <v>48</v>
      </c>
      <c r="Y2" s="186" t="s">
        <v>29</v>
      </c>
      <c r="Z2" s="188" t="s">
        <v>243</v>
      </c>
      <c r="AA2" s="188" t="s">
        <v>244</v>
      </c>
      <c r="AB2" s="188" t="s">
        <v>245</v>
      </c>
      <c r="AC2" s="188" t="s">
        <v>248</v>
      </c>
      <c r="AD2" s="188" t="s">
        <v>249</v>
      </c>
      <c r="AE2" s="188" t="s">
        <v>250</v>
      </c>
      <c r="AF2" s="188" t="s">
        <v>407</v>
      </c>
      <c r="AG2" s="188" t="s">
        <v>408</v>
      </c>
      <c r="AH2" s="188" t="s">
        <v>411</v>
      </c>
      <c r="AI2" s="188"/>
      <c r="AJ2" s="190" t="s">
        <v>48</v>
      </c>
      <c r="AK2" s="188" t="s">
        <v>256</v>
      </c>
      <c r="AL2" s="188" t="s">
        <v>257</v>
      </c>
      <c r="AM2" s="188" t="s">
        <v>260</v>
      </c>
      <c r="AN2" s="188" t="s">
        <v>258</v>
      </c>
      <c r="AO2" s="188" t="s">
        <v>262</v>
      </c>
      <c r="AP2" s="186" t="s">
        <v>48</v>
      </c>
      <c r="AQ2" s="188" t="s">
        <v>267</v>
      </c>
      <c r="AR2" s="188" t="s">
        <v>268</v>
      </c>
      <c r="AS2" s="188" t="s">
        <v>269</v>
      </c>
      <c r="AT2" s="189" t="s">
        <v>48</v>
      </c>
      <c r="AU2" s="188" t="s">
        <v>279</v>
      </c>
      <c r="AV2" s="188" t="s">
        <v>280</v>
      </c>
      <c r="AW2" s="188" t="s">
        <v>283</v>
      </c>
      <c r="AX2" s="188" t="s">
        <v>288</v>
      </c>
      <c r="AY2" s="188" t="s">
        <v>289</v>
      </c>
      <c r="AZ2" s="188" t="s">
        <v>290</v>
      </c>
      <c r="BA2" s="188" t="s">
        <v>433</v>
      </c>
      <c r="BB2" s="188" t="s">
        <v>434</v>
      </c>
      <c r="BC2" s="188"/>
      <c r="BD2" s="186" t="s">
        <v>48</v>
      </c>
      <c r="BE2" s="213" t="s">
        <v>188</v>
      </c>
      <c r="BF2" s="453" t="s">
        <v>442</v>
      </c>
    </row>
    <row r="3" spans="1:58" s="5" customFormat="1">
      <c r="A3" s="640" t="str">
        <f>'1-συμβολαια'!A3</f>
        <v>..????..</v>
      </c>
      <c r="B3" s="183" t="str">
        <f>'1-συμβολαια'!C3</f>
        <v>κληρονομιά πατρός ΑΠΟΔΟΧΗ</v>
      </c>
      <c r="C3" s="225">
        <f>'5-αντίγραφα'!AE3</f>
        <v>92</v>
      </c>
      <c r="D3" s="225">
        <f>'5-αντίγραφα'!O3+'5-αντίγραφα'!S3+'5-αντίγραφα'!U3+'5-αντίγραφα'!AC3</f>
        <v>2</v>
      </c>
      <c r="E3" s="226">
        <f>'6-μεταγραφή'!P3</f>
        <v>45</v>
      </c>
      <c r="F3" s="226">
        <f>'6-μεταγραφή'!O3</f>
        <v>5</v>
      </c>
      <c r="G3" s="410">
        <f>'6-μεταγραφή'!Q3</f>
        <v>0</v>
      </c>
      <c r="H3" s="226">
        <f>'7-προςΔΟΥ'!S3</f>
        <v>90</v>
      </c>
      <c r="I3" s="406">
        <f>'7-προςΔΟΥ'!N3</f>
        <v>0</v>
      </c>
      <c r="J3" s="226">
        <f>'7-προςΔΟΥ'!T3</f>
        <v>200</v>
      </c>
      <c r="K3" s="301"/>
      <c r="L3" s="301"/>
      <c r="M3" s="227">
        <v>30</v>
      </c>
      <c r="N3" s="227">
        <v>30</v>
      </c>
      <c r="O3" s="227">
        <v>30</v>
      </c>
      <c r="P3" s="352"/>
      <c r="Q3" s="352"/>
      <c r="R3" s="227">
        <v>60</v>
      </c>
      <c r="S3" s="227">
        <v>30</v>
      </c>
      <c r="T3" s="407"/>
      <c r="U3" s="407"/>
      <c r="V3" s="407"/>
      <c r="W3" s="407"/>
      <c r="X3" s="227">
        <f t="shared" ref="X3:X28" si="0">SUM(K3:W3)</f>
        <v>180</v>
      </c>
      <c r="Y3" s="407"/>
      <c r="Z3" s="227">
        <v>30</v>
      </c>
      <c r="AA3" s="352"/>
      <c r="AB3" s="228">
        <v>30</v>
      </c>
      <c r="AC3" s="228">
        <v>30</v>
      </c>
      <c r="AD3" s="407"/>
      <c r="AE3" s="407"/>
      <c r="AF3" s="407"/>
      <c r="AG3" s="407"/>
      <c r="AH3" s="407"/>
      <c r="AI3" s="407"/>
      <c r="AJ3" s="227">
        <f t="shared" ref="AJ3:AJ7" si="1">SUM(Z3:AE3)</f>
        <v>90</v>
      </c>
      <c r="AK3" s="227">
        <v>30</v>
      </c>
      <c r="AL3" s="227">
        <v>80</v>
      </c>
      <c r="AM3" s="227">
        <v>30</v>
      </c>
      <c r="AN3" s="352"/>
      <c r="AO3" s="227">
        <v>20</v>
      </c>
      <c r="AP3" s="227">
        <f t="shared" ref="AP3:AP28" si="2">SUM(AK3:AO3)</f>
        <v>160</v>
      </c>
      <c r="AQ3" s="228"/>
      <c r="AR3" s="228">
        <v>20</v>
      </c>
      <c r="AS3" s="407"/>
      <c r="AT3" s="227">
        <f t="shared" ref="AT3:AT28" si="3">SUM(AQ3:AS3)</f>
        <v>20</v>
      </c>
      <c r="AU3" s="228">
        <v>60</v>
      </c>
      <c r="AV3" s="407"/>
      <c r="AW3" s="228">
        <v>45</v>
      </c>
      <c r="AX3" s="407"/>
      <c r="AY3" s="228">
        <v>60</v>
      </c>
      <c r="AZ3" s="407"/>
      <c r="BA3" s="407"/>
      <c r="BB3" s="407"/>
      <c r="BC3" s="375"/>
      <c r="BD3" s="184">
        <f t="shared" ref="BD3:BD28" si="4">SUM(AU3:BC3)</f>
        <v>165</v>
      </c>
      <c r="BE3" s="226">
        <f>C3+E3+G3+H3+J3+X3+AJ3+AP3+AT3+BD3</f>
        <v>1042</v>
      </c>
      <c r="BF3" s="161">
        <f>'10-φπα'!F3</f>
        <v>250.79999999999998</v>
      </c>
    </row>
    <row r="4" spans="1:58" s="5" customFormat="1">
      <c r="A4" s="641"/>
      <c r="B4" s="183" t="str">
        <f>'1-συμβολαια'!C4</f>
        <v>κληρονομιά μητρός ΑΠΟΔΟΧΗ - ΑΤΥΠΗ</v>
      </c>
      <c r="C4" s="408">
        <f>'5-αντίγραφα'!AE4</f>
        <v>0</v>
      </c>
      <c r="D4" s="408"/>
      <c r="E4" s="226">
        <f>'6-μεταγραφή'!P4</f>
        <v>2</v>
      </c>
      <c r="F4" s="226">
        <f>'6-μεταγραφή'!O4</f>
        <v>2</v>
      </c>
      <c r="G4" s="409">
        <f>'6-μεταγραφή'!Q4</f>
        <v>0</v>
      </c>
      <c r="H4" s="226">
        <f>'7-προςΔΟΥ'!S4</f>
        <v>40</v>
      </c>
      <c r="I4" s="406">
        <f>'7-προςΔΟΥ'!N4</f>
        <v>0</v>
      </c>
      <c r="J4" s="226">
        <f>'7-προςΔΟΥ'!T4</f>
        <v>0</v>
      </c>
      <c r="K4" s="301"/>
      <c r="L4" s="301"/>
      <c r="M4" s="227">
        <v>10</v>
      </c>
      <c r="N4" s="227">
        <v>10</v>
      </c>
      <c r="O4" s="227">
        <v>10</v>
      </c>
      <c r="P4" s="352"/>
      <c r="Q4" s="352"/>
      <c r="R4" s="227">
        <v>60</v>
      </c>
      <c r="S4" s="227">
        <v>30</v>
      </c>
      <c r="T4" s="352"/>
      <c r="U4" s="352"/>
      <c r="V4" s="352"/>
      <c r="W4" s="352"/>
      <c r="X4" s="227">
        <f t="shared" si="0"/>
        <v>120</v>
      </c>
      <c r="Y4" s="352"/>
      <c r="Z4" s="352"/>
      <c r="AA4" s="352"/>
      <c r="AB4" s="227">
        <v>10</v>
      </c>
      <c r="AC4" s="352"/>
      <c r="AD4" s="352"/>
      <c r="AE4" s="352"/>
      <c r="AF4" s="352"/>
      <c r="AG4" s="352"/>
      <c r="AH4" s="352"/>
      <c r="AI4" s="352"/>
      <c r="AJ4" s="227">
        <f t="shared" si="1"/>
        <v>10</v>
      </c>
      <c r="AK4" s="352"/>
      <c r="AL4" s="352"/>
      <c r="AM4" s="352"/>
      <c r="AN4" s="352"/>
      <c r="AO4" s="352"/>
      <c r="AP4" s="352">
        <f t="shared" si="2"/>
        <v>0</v>
      </c>
      <c r="AQ4" s="352"/>
      <c r="AR4" s="352"/>
      <c r="AS4" s="352"/>
      <c r="AT4" s="352">
        <f t="shared" si="3"/>
        <v>0</v>
      </c>
      <c r="AU4" s="352"/>
      <c r="AV4" s="352"/>
      <c r="AW4" s="352"/>
      <c r="AX4" s="352"/>
      <c r="AY4" s="352"/>
      <c r="AZ4" s="352"/>
      <c r="BA4" s="352"/>
      <c r="BB4" s="352"/>
      <c r="BC4" s="301"/>
      <c r="BD4" s="405">
        <f t="shared" si="4"/>
        <v>0</v>
      </c>
      <c r="BE4" s="226">
        <f t="shared" ref="BE4:BE26" si="5">C4+E4+G4+H4+J4+X4+AJ4+AP4+AT4+BD4</f>
        <v>172</v>
      </c>
      <c r="BF4" s="161">
        <f>'10-φπα'!F4</f>
        <v>41.76</v>
      </c>
    </row>
    <row r="5" spans="1:58" s="5" customFormat="1">
      <c r="A5" s="641"/>
      <c r="B5" s="183" t="str">
        <f>'1-συμβολαια'!C5</f>
        <v>κληρονομιά πατρός από μητέρα ΑΠΟΔΟΧΗ - ΑΤΥΠΗ</v>
      </c>
      <c r="C5" s="408">
        <f>'5-αντίγραφα'!AE5</f>
        <v>0</v>
      </c>
      <c r="D5" s="408"/>
      <c r="E5" s="406">
        <f>'6-μεταγραφή'!P5</f>
        <v>0</v>
      </c>
      <c r="F5" s="406"/>
      <c r="G5" s="409">
        <f>'6-μεταγραφή'!Q5</f>
        <v>0</v>
      </c>
      <c r="H5" s="406">
        <f>'7-προςΔΟΥ'!S5</f>
        <v>0</v>
      </c>
      <c r="I5" s="406">
        <f>'7-προςΔΟΥ'!N5</f>
        <v>0</v>
      </c>
      <c r="J5" s="406">
        <f>'7-προςΔΟΥ'!T5</f>
        <v>0</v>
      </c>
      <c r="K5" s="301"/>
      <c r="L5" s="301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>
        <f t="shared" si="0"/>
        <v>0</v>
      </c>
      <c r="Y5" s="352"/>
      <c r="Z5" s="352"/>
      <c r="AA5" s="352"/>
      <c r="AB5" s="227">
        <v>10</v>
      </c>
      <c r="AC5" s="352"/>
      <c r="AD5" s="352"/>
      <c r="AE5" s="352"/>
      <c r="AF5" s="352"/>
      <c r="AG5" s="352"/>
      <c r="AH5" s="352"/>
      <c r="AI5" s="352"/>
      <c r="AJ5" s="227">
        <f t="shared" si="1"/>
        <v>10</v>
      </c>
      <c r="AK5" s="352"/>
      <c r="AL5" s="352"/>
      <c r="AM5" s="352"/>
      <c r="AN5" s="352"/>
      <c r="AO5" s="352"/>
      <c r="AP5" s="352">
        <f t="shared" si="2"/>
        <v>0</v>
      </c>
      <c r="AQ5" s="352"/>
      <c r="AR5" s="352"/>
      <c r="AS5" s="352"/>
      <c r="AT5" s="352">
        <f t="shared" si="3"/>
        <v>0</v>
      </c>
      <c r="AU5" s="352"/>
      <c r="AV5" s="352"/>
      <c r="AW5" s="352"/>
      <c r="AX5" s="352"/>
      <c r="AY5" s="352"/>
      <c r="AZ5" s="352"/>
      <c r="BA5" s="352"/>
      <c r="BB5" s="352"/>
      <c r="BC5" s="301"/>
      <c r="BD5" s="405">
        <f t="shared" si="4"/>
        <v>0</v>
      </c>
      <c r="BE5" s="226">
        <f t="shared" si="5"/>
        <v>10</v>
      </c>
      <c r="BF5" s="161">
        <f>'10-φπα'!F5</f>
        <v>2.4</v>
      </c>
    </row>
    <row r="6" spans="1:58" s="5" customFormat="1">
      <c r="A6" s="642"/>
      <c r="B6" s="183" t="str">
        <f>'1-συμβολαια'!C6</f>
        <v>δωρεά παππού σε πατέρα - ΑΤΥΠΗ 1940</v>
      </c>
      <c r="C6" s="408">
        <f>'5-αντίγραφα'!AE6</f>
        <v>0</v>
      </c>
      <c r="D6" s="408"/>
      <c r="E6" s="406">
        <f>'6-μεταγραφή'!P6</f>
        <v>0</v>
      </c>
      <c r="F6" s="406"/>
      <c r="G6" s="409">
        <f>'6-μεταγραφή'!Q6</f>
        <v>0</v>
      </c>
      <c r="H6" s="406">
        <f>'7-προςΔΟΥ'!S6</f>
        <v>0</v>
      </c>
      <c r="I6" s="406">
        <f>'7-προςΔΟΥ'!N6</f>
        <v>0</v>
      </c>
      <c r="J6" s="406">
        <f>'7-προςΔΟΥ'!T6</f>
        <v>0</v>
      </c>
      <c r="K6" s="301"/>
      <c r="L6" s="301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>
        <f t="shared" si="0"/>
        <v>0</v>
      </c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>
        <f t="shared" si="1"/>
        <v>0</v>
      </c>
      <c r="AK6" s="352"/>
      <c r="AL6" s="352"/>
      <c r="AM6" s="352"/>
      <c r="AN6" s="352"/>
      <c r="AO6" s="352"/>
      <c r="AP6" s="352">
        <f t="shared" si="2"/>
        <v>0</v>
      </c>
      <c r="AQ6" s="352"/>
      <c r="AR6" s="352"/>
      <c r="AS6" s="352"/>
      <c r="AT6" s="352">
        <f t="shared" si="3"/>
        <v>0</v>
      </c>
      <c r="AU6" s="352"/>
      <c r="AV6" s="352"/>
      <c r="AW6" s="352"/>
      <c r="AX6" s="352"/>
      <c r="AY6" s="352"/>
      <c r="AZ6" s="352"/>
      <c r="BA6" s="352"/>
      <c r="BB6" s="352"/>
      <c r="BC6" s="301"/>
      <c r="BD6" s="405">
        <f t="shared" si="4"/>
        <v>0</v>
      </c>
      <c r="BE6" s="406">
        <f t="shared" si="5"/>
        <v>0</v>
      </c>
      <c r="BF6" s="455">
        <f>'10-φπα'!F6</f>
        <v>0</v>
      </c>
    </row>
    <row r="7" spans="1:58" s="5" customFormat="1">
      <c r="A7" s="643" t="str">
        <f>'1-συμβολαια'!A7</f>
        <v>..????..</v>
      </c>
      <c r="B7" s="183" t="str">
        <f>'1-συμβολαια'!C7</f>
        <v>κληρονομιάς ΑΠΟΔΟΧΗ</v>
      </c>
      <c r="C7" s="225">
        <f>'5-αντίγραφα'!AE7</f>
        <v>92</v>
      </c>
      <c r="D7" s="225">
        <f>'5-αντίγραφα'!O7+'5-αντίγραφα'!S7+'5-αντίγραφα'!U7+'5-αντίγραφα'!AC7</f>
        <v>2</v>
      </c>
      <c r="E7" s="226">
        <f>'6-μεταγραφή'!P7</f>
        <v>45</v>
      </c>
      <c r="F7" s="226">
        <f>'6-μεταγραφή'!O7</f>
        <v>5</v>
      </c>
      <c r="G7" s="409">
        <f>'6-μεταγραφή'!Q7</f>
        <v>0</v>
      </c>
      <c r="H7" s="226">
        <f>'7-προςΔΟΥ'!S7</f>
        <v>90</v>
      </c>
      <c r="I7" s="406">
        <f>'7-προςΔΟΥ'!N7</f>
        <v>0</v>
      </c>
      <c r="J7" s="226">
        <f>'7-προςΔΟΥ'!T7</f>
        <v>200</v>
      </c>
      <c r="K7" s="301"/>
      <c r="L7" s="301"/>
      <c r="M7" s="352"/>
      <c r="N7" s="227">
        <v>60</v>
      </c>
      <c r="O7" s="352"/>
      <c r="P7" s="352"/>
      <c r="Q7" s="352"/>
      <c r="R7" s="227">
        <v>120</v>
      </c>
      <c r="S7" s="227">
        <v>60</v>
      </c>
      <c r="T7" s="227">
        <v>10</v>
      </c>
      <c r="U7" s="352"/>
      <c r="V7" s="352"/>
      <c r="W7" s="352"/>
      <c r="X7" s="227">
        <f t="shared" si="0"/>
        <v>250</v>
      </c>
      <c r="Y7" s="352"/>
      <c r="Z7" s="227">
        <v>30</v>
      </c>
      <c r="AA7" s="352"/>
      <c r="AB7" s="227">
        <v>30</v>
      </c>
      <c r="AC7" s="227">
        <v>30</v>
      </c>
      <c r="AD7" s="352"/>
      <c r="AE7" s="352"/>
      <c r="AF7" s="352"/>
      <c r="AG7" s="352"/>
      <c r="AH7" s="352"/>
      <c r="AI7" s="352"/>
      <c r="AJ7" s="227">
        <f t="shared" si="1"/>
        <v>90</v>
      </c>
      <c r="AK7" s="227">
        <v>30</v>
      </c>
      <c r="AL7" s="227">
        <v>60</v>
      </c>
      <c r="AM7" s="227">
        <v>30</v>
      </c>
      <c r="AN7" s="352"/>
      <c r="AO7" s="227">
        <v>20</v>
      </c>
      <c r="AP7" s="227">
        <f t="shared" si="2"/>
        <v>140</v>
      </c>
      <c r="AQ7" s="352"/>
      <c r="AR7" s="227">
        <v>30</v>
      </c>
      <c r="AS7" s="352"/>
      <c r="AT7" s="227">
        <f t="shared" si="3"/>
        <v>30</v>
      </c>
      <c r="AU7" s="227">
        <v>60</v>
      </c>
      <c r="AV7" s="352"/>
      <c r="AW7" s="227">
        <v>45</v>
      </c>
      <c r="AX7" s="352"/>
      <c r="AY7" s="227">
        <v>60</v>
      </c>
      <c r="AZ7" s="352"/>
      <c r="BA7" s="352"/>
      <c r="BB7" s="352"/>
      <c r="BC7" s="301"/>
      <c r="BD7" s="184">
        <f t="shared" si="4"/>
        <v>165</v>
      </c>
      <c r="BE7" s="226">
        <f t="shared" si="5"/>
        <v>1102</v>
      </c>
      <c r="BF7" s="161">
        <f>'10-φπα'!F7</f>
        <v>265.2</v>
      </c>
    </row>
    <row r="8" spans="1:58" s="5" customFormat="1">
      <c r="A8" s="641"/>
      <c r="B8" s="183" t="str">
        <f>'1-συμβολαια'!C8</f>
        <v>κληρονομιάς ΑΠΟΔΟΧΗ πατρός από αδερφό - ΑΤΥΠΗ</v>
      </c>
      <c r="C8" s="408">
        <f>'5-αντίγραφα'!AE8</f>
        <v>0</v>
      </c>
      <c r="D8" s="408"/>
      <c r="E8" s="226">
        <f>'6-μεταγραφή'!P8</f>
        <v>2</v>
      </c>
      <c r="F8" s="226">
        <f>'6-μεταγραφή'!O8</f>
        <v>2</v>
      </c>
      <c r="G8" s="409">
        <f>'6-μεταγραφή'!Q8</f>
        <v>0</v>
      </c>
      <c r="H8" s="226">
        <f>'7-προςΔΟΥ'!S8</f>
        <v>40</v>
      </c>
      <c r="I8" s="406">
        <f>'7-προςΔΟΥ'!N8</f>
        <v>0</v>
      </c>
      <c r="J8" s="406">
        <f>'7-προςΔΟΥ'!T8</f>
        <v>0</v>
      </c>
      <c r="K8" s="301"/>
      <c r="L8" s="301"/>
      <c r="M8" s="352"/>
      <c r="N8" s="352"/>
      <c r="O8" s="352"/>
      <c r="P8" s="352"/>
      <c r="Q8" s="352"/>
      <c r="R8" s="227">
        <v>60</v>
      </c>
      <c r="S8" s="352"/>
      <c r="T8" s="352"/>
      <c r="U8" s="352"/>
      <c r="V8" s="352"/>
      <c r="W8" s="352"/>
      <c r="X8" s="227">
        <f t="shared" si="0"/>
        <v>60</v>
      </c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>
        <f t="shared" ref="AJ8:AJ28" si="6">SUM(Z8:AE8)</f>
        <v>0</v>
      </c>
      <c r="AK8" s="352"/>
      <c r="AL8" s="352"/>
      <c r="AM8" s="352"/>
      <c r="AN8" s="352"/>
      <c r="AO8" s="352"/>
      <c r="AP8" s="352">
        <f t="shared" si="2"/>
        <v>0</v>
      </c>
      <c r="AQ8" s="352"/>
      <c r="AR8" s="352"/>
      <c r="AS8" s="352"/>
      <c r="AT8" s="352">
        <f t="shared" si="3"/>
        <v>0</v>
      </c>
      <c r="AU8" s="352"/>
      <c r="AV8" s="352"/>
      <c r="AW8" s="352"/>
      <c r="AX8" s="352"/>
      <c r="AY8" s="352"/>
      <c r="AZ8" s="352"/>
      <c r="BA8" s="352"/>
      <c r="BB8" s="352"/>
      <c r="BC8" s="301"/>
      <c r="BD8" s="405">
        <f t="shared" si="4"/>
        <v>0</v>
      </c>
      <c r="BE8" s="226">
        <f t="shared" si="5"/>
        <v>102</v>
      </c>
      <c r="BF8" s="161">
        <f>'10-φπα'!F8</f>
        <v>24.96</v>
      </c>
    </row>
    <row r="9" spans="1:58" s="5" customFormat="1">
      <c r="A9" s="642"/>
      <c r="B9" s="183" t="str">
        <f>'1-συμβολαια'!C9</f>
        <v>κληρονομιάς ΑΠΟΔΟΧΗ μητρός από αδερφό - ΑΤΥΠΗ</v>
      </c>
      <c r="C9" s="408">
        <f>'5-αντίγραφα'!AE9</f>
        <v>0</v>
      </c>
      <c r="D9" s="408"/>
      <c r="E9" s="226">
        <f>'6-μεταγραφή'!P9</f>
        <v>2</v>
      </c>
      <c r="F9" s="226">
        <f>'6-μεταγραφή'!O9</f>
        <v>2</v>
      </c>
      <c r="G9" s="409">
        <f>'6-μεταγραφή'!Q9</f>
        <v>0</v>
      </c>
      <c r="H9" s="406">
        <f>'7-προςΔΟΥ'!S9</f>
        <v>0</v>
      </c>
      <c r="I9" s="406">
        <f>'7-προςΔΟΥ'!N9</f>
        <v>0</v>
      </c>
      <c r="J9" s="406">
        <f>'7-προςΔΟΥ'!T9</f>
        <v>0</v>
      </c>
      <c r="K9" s="301"/>
      <c r="L9" s="301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>
        <f t="shared" si="0"/>
        <v>0</v>
      </c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>
        <f t="shared" si="6"/>
        <v>0</v>
      </c>
      <c r="AK9" s="352"/>
      <c r="AL9" s="352"/>
      <c r="AM9" s="352"/>
      <c r="AN9" s="352"/>
      <c r="AO9" s="352"/>
      <c r="AP9" s="352">
        <f t="shared" si="2"/>
        <v>0</v>
      </c>
      <c r="AQ9" s="352"/>
      <c r="AR9" s="352"/>
      <c r="AS9" s="352"/>
      <c r="AT9" s="352">
        <f t="shared" si="3"/>
        <v>0</v>
      </c>
      <c r="AU9" s="352"/>
      <c r="AV9" s="352"/>
      <c r="AW9" s="352"/>
      <c r="AX9" s="352"/>
      <c r="AY9" s="352"/>
      <c r="AZ9" s="352"/>
      <c r="BA9" s="352"/>
      <c r="BB9" s="352"/>
      <c r="BC9" s="301"/>
      <c r="BD9" s="405">
        <f t="shared" si="4"/>
        <v>0</v>
      </c>
      <c r="BE9" s="226">
        <f t="shared" si="5"/>
        <v>2</v>
      </c>
      <c r="BF9" s="161">
        <f>'10-φπα'!F9</f>
        <v>0.96</v>
      </c>
    </row>
    <row r="10" spans="1:58" s="5" customFormat="1">
      <c r="A10" s="218" t="str">
        <f>'1-συμβολαια'!A10</f>
        <v>..????..</v>
      </c>
      <c r="B10" s="183" t="str">
        <f>'1-συμβολαια'!C10</f>
        <v>δωρεά</v>
      </c>
      <c r="C10" s="225">
        <f>'5-αντίγραφα'!AE10</f>
        <v>154</v>
      </c>
      <c r="D10" s="225">
        <f>'5-αντίγραφα'!O10+'5-αντίγραφα'!S10+'5-αντίγραφα'!U10+'5-αντίγραφα'!AC10</f>
        <v>2</v>
      </c>
      <c r="E10" s="226">
        <f>'6-μεταγραφή'!P10</f>
        <v>45</v>
      </c>
      <c r="F10" s="226">
        <f>'6-μεταγραφή'!O10</f>
        <v>5</v>
      </c>
      <c r="G10" s="409"/>
      <c r="H10" s="226">
        <f>'7-προςΔΟΥ'!S10</f>
        <v>90</v>
      </c>
      <c r="I10" s="406">
        <f>'7-προςΔΟΥ'!N10</f>
        <v>0</v>
      </c>
      <c r="J10" s="226">
        <f>'7-προςΔΟΥ'!T10</f>
        <v>200</v>
      </c>
      <c r="K10" s="301"/>
      <c r="L10" s="301"/>
      <c r="M10" s="227">
        <v>30</v>
      </c>
      <c r="N10" s="352"/>
      <c r="O10" s="227">
        <v>30</v>
      </c>
      <c r="P10" s="352"/>
      <c r="Q10" s="352"/>
      <c r="R10" s="352"/>
      <c r="S10" s="352"/>
      <c r="T10" s="352"/>
      <c r="U10" s="352"/>
      <c r="V10" s="352"/>
      <c r="W10" s="352"/>
      <c r="X10" s="227">
        <f t="shared" si="0"/>
        <v>60</v>
      </c>
      <c r="Y10" s="352"/>
      <c r="Z10" s="227">
        <v>20</v>
      </c>
      <c r="AA10" s="352"/>
      <c r="AB10" s="227">
        <v>20</v>
      </c>
      <c r="AC10" s="227">
        <v>20</v>
      </c>
      <c r="AD10" s="227">
        <v>10</v>
      </c>
      <c r="AE10" s="227">
        <v>10</v>
      </c>
      <c r="AF10" s="352"/>
      <c r="AG10" s="352"/>
      <c r="AH10" s="352"/>
      <c r="AI10" s="352"/>
      <c r="AJ10" s="227">
        <f t="shared" si="6"/>
        <v>80</v>
      </c>
      <c r="AK10" s="227">
        <v>10</v>
      </c>
      <c r="AL10" s="227">
        <v>50</v>
      </c>
      <c r="AM10" s="227">
        <v>10</v>
      </c>
      <c r="AN10" s="352"/>
      <c r="AO10" s="227">
        <v>10</v>
      </c>
      <c r="AP10" s="227">
        <f t="shared" si="2"/>
        <v>80</v>
      </c>
      <c r="AQ10" s="352"/>
      <c r="AR10" s="227">
        <v>20</v>
      </c>
      <c r="AS10" s="352"/>
      <c r="AT10" s="227">
        <f t="shared" si="3"/>
        <v>20</v>
      </c>
      <c r="AU10" s="352"/>
      <c r="AV10" s="352"/>
      <c r="AW10" s="352"/>
      <c r="AX10" s="352"/>
      <c r="AY10" s="352"/>
      <c r="AZ10" s="352"/>
      <c r="BA10" s="352"/>
      <c r="BB10" s="352"/>
      <c r="BC10" s="301"/>
      <c r="BD10" s="405">
        <f t="shared" si="4"/>
        <v>0</v>
      </c>
      <c r="BE10" s="226">
        <f t="shared" si="5"/>
        <v>729</v>
      </c>
      <c r="BF10" s="161">
        <f>'10-φπα'!F10</f>
        <v>175.68</v>
      </c>
    </row>
    <row r="11" spans="1:58" s="5" customFormat="1">
      <c r="A11" s="218" t="str">
        <f>'1-συμβολαια'!A11</f>
        <v>..????..</v>
      </c>
      <c r="B11" s="183" t="str">
        <f>'1-συμβολαια'!C11</f>
        <v>πληρεξούσιο</v>
      </c>
      <c r="C11" s="408">
        <f>'5-αντίγραφα'!AE11</f>
        <v>0</v>
      </c>
      <c r="D11" s="408"/>
      <c r="E11" s="406">
        <f>'6-μεταγραφή'!P11</f>
        <v>0</v>
      </c>
      <c r="F11" s="406"/>
      <c r="G11" s="409">
        <f>'6-μεταγραφή'!Q11</f>
        <v>0</v>
      </c>
      <c r="H11" s="406">
        <f>'7-προςΔΟΥ'!S11</f>
        <v>0</v>
      </c>
      <c r="I11" s="406">
        <f>'7-προςΔΟΥ'!N11</f>
        <v>0</v>
      </c>
      <c r="J11" s="406">
        <f>'7-προςΔΟΥ'!T11</f>
        <v>0</v>
      </c>
      <c r="K11" s="301"/>
      <c r="L11" s="301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>
        <f t="shared" si="0"/>
        <v>0</v>
      </c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>
        <f t="shared" si="6"/>
        <v>0</v>
      </c>
      <c r="AK11" s="352"/>
      <c r="AL11" s="352"/>
      <c r="AM11" s="352"/>
      <c r="AN11" s="352"/>
      <c r="AO11" s="352"/>
      <c r="AP11" s="352">
        <f t="shared" si="2"/>
        <v>0</v>
      </c>
      <c r="AQ11" s="352"/>
      <c r="AR11" s="352"/>
      <c r="AS11" s="352"/>
      <c r="AT11" s="352">
        <f t="shared" si="3"/>
        <v>0</v>
      </c>
      <c r="AU11" s="352"/>
      <c r="AV11" s="352"/>
      <c r="AW11" s="352"/>
      <c r="AX11" s="352"/>
      <c r="AY11" s="352"/>
      <c r="AZ11" s="352"/>
      <c r="BA11" s="352"/>
      <c r="BB11" s="352"/>
      <c r="BC11" s="301"/>
      <c r="BD11" s="405">
        <f t="shared" si="4"/>
        <v>0</v>
      </c>
      <c r="BE11" s="406">
        <f t="shared" si="5"/>
        <v>0</v>
      </c>
      <c r="BF11" s="455">
        <f>'10-φπα'!F11</f>
        <v>0</v>
      </c>
    </row>
    <row r="12" spans="1:58" s="5" customFormat="1">
      <c r="A12" s="218" t="str">
        <f>'1-συμβολαια'!A12</f>
        <v>..????..</v>
      </c>
      <c r="B12" s="183" t="str">
        <f>'1-συμβολαια'!C12</f>
        <v>πληρεξούσιο</v>
      </c>
      <c r="C12" s="408">
        <f>'5-αντίγραφα'!AE12</f>
        <v>0</v>
      </c>
      <c r="D12" s="408"/>
      <c r="E12" s="406">
        <f>'6-μεταγραφή'!P12</f>
        <v>0</v>
      </c>
      <c r="F12" s="406"/>
      <c r="G12" s="409">
        <f>'6-μεταγραφή'!Q12</f>
        <v>0</v>
      </c>
      <c r="H12" s="406">
        <f>'7-προςΔΟΥ'!S12</f>
        <v>0</v>
      </c>
      <c r="I12" s="406">
        <f>'7-προςΔΟΥ'!N12</f>
        <v>0</v>
      </c>
      <c r="J12" s="406">
        <f>'7-προςΔΟΥ'!T12</f>
        <v>0</v>
      </c>
      <c r="K12" s="301"/>
      <c r="L12" s="301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>
        <f t="shared" si="0"/>
        <v>0</v>
      </c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>
        <f t="shared" si="6"/>
        <v>0</v>
      </c>
      <c r="AK12" s="352"/>
      <c r="AL12" s="352"/>
      <c r="AM12" s="352"/>
      <c r="AN12" s="352"/>
      <c r="AO12" s="352"/>
      <c r="AP12" s="352">
        <f t="shared" si="2"/>
        <v>0</v>
      </c>
      <c r="AQ12" s="352"/>
      <c r="AR12" s="352"/>
      <c r="AS12" s="352"/>
      <c r="AT12" s="352">
        <f t="shared" si="3"/>
        <v>0</v>
      </c>
      <c r="AU12" s="352"/>
      <c r="AV12" s="352"/>
      <c r="AW12" s="352"/>
      <c r="AX12" s="352"/>
      <c r="AY12" s="352"/>
      <c r="AZ12" s="352"/>
      <c r="BA12" s="352"/>
      <c r="BB12" s="352"/>
      <c r="BC12" s="301"/>
      <c r="BD12" s="405">
        <f t="shared" si="4"/>
        <v>0</v>
      </c>
      <c r="BE12" s="406">
        <f t="shared" si="5"/>
        <v>0</v>
      </c>
      <c r="BF12" s="455">
        <f>'10-φπα'!F12</f>
        <v>0</v>
      </c>
    </row>
    <row r="13" spans="1:58" s="5" customFormat="1">
      <c r="A13" s="218" t="str">
        <f>'1-συμβολαια'!A13</f>
        <v>..????..</v>
      </c>
      <c r="B13" s="183" t="str">
        <f>'1-συμβολαια'!C13</f>
        <v>πληρεξούσιο</v>
      </c>
      <c r="C13" s="408">
        <f>'5-αντίγραφα'!AE13</f>
        <v>0</v>
      </c>
      <c r="D13" s="408"/>
      <c r="E13" s="406">
        <f>'6-μεταγραφή'!P13</f>
        <v>0</v>
      </c>
      <c r="F13" s="406"/>
      <c r="G13" s="409">
        <f>'6-μεταγραφή'!Q13</f>
        <v>0</v>
      </c>
      <c r="H13" s="406">
        <f>'7-προςΔΟΥ'!S13</f>
        <v>0</v>
      </c>
      <c r="I13" s="406">
        <f>'7-προςΔΟΥ'!N13</f>
        <v>0</v>
      </c>
      <c r="J13" s="406">
        <f>'7-προςΔΟΥ'!T13</f>
        <v>0</v>
      </c>
      <c r="K13" s="301"/>
      <c r="L13" s="301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>
        <f t="shared" si="0"/>
        <v>0</v>
      </c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>
        <f t="shared" si="6"/>
        <v>0</v>
      </c>
      <c r="AK13" s="352"/>
      <c r="AL13" s="352"/>
      <c r="AM13" s="352"/>
      <c r="AN13" s="352"/>
      <c r="AO13" s="352"/>
      <c r="AP13" s="352">
        <f t="shared" si="2"/>
        <v>0</v>
      </c>
      <c r="AQ13" s="352"/>
      <c r="AR13" s="352"/>
      <c r="AS13" s="352"/>
      <c r="AT13" s="352">
        <f t="shared" si="3"/>
        <v>0</v>
      </c>
      <c r="AU13" s="352"/>
      <c r="AV13" s="352"/>
      <c r="AW13" s="352"/>
      <c r="AX13" s="352"/>
      <c r="AY13" s="352"/>
      <c r="AZ13" s="352"/>
      <c r="BA13" s="352"/>
      <c r="BB13" s="352"/>
      <c r="BC13" s="301"/>
      <c r="BD13" s="405">
        <f t="shared" si="4"/>
        <v>0</v>
      </c>
      <c r="BE13" s="406">
        <f t="shared" si="5"/>
        <v>0</v>
      </c>
      <c r="BF13" s="455">
        <f>'10-φπα'!F13</f>
        <v>0</v>
      </c>
    </row>
    <row r="14" spans="1:58" s="5" customFormat="1">
      <c r="A14" s="218" t="str">
        <f>'1-συμβολαια'!A14</f>
        <v>..????..</v>
      </c>
      <c r="B14" s="183" t="str">
        <f>'1-συμβολαια'!C14</f>
        <v>πληρεξούσιο</v>
      </c>
      <c r="C14" s="408">
        <f>'5-αντίγραφα'!AE14</f>
        <v>0</v>
      </c>
      <c r="D14" s="408"/>
      <c r="E14" s="406">
        <f>'6-μεταγραφή'!P14</f>
        <v>0</v>
      </c>
      <c r="F14" s="406"/>
      <c r="G14" s="409">
        <f>'6-μεταγραφή'!Q14</f>
        <v>0</v>
      </c>
      <c r="H14" s="406">
        <f>'7-προςΔΟΥ'!S14</f>
        <v>0</v>
      </c>
      <c r="I14" s="406">
        <f>'7-προςΔΟΥ'!N14</f>
        <v>0</v>
      </c>
      <c r="J14" s="406">
        <f>'7-προςΔΟΥ'!T14</f>
        <v>0</v>
      </c>
      <c r="K14" s="301"/>
      <c r="L14" s="301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>
        <f t="shared" si="0"/>
        <v>0</v>
      </c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>
        <f t="shared" si="6"/>
        <v>0</v>
      </c>
      <c r="AK14" s="352"/>
      <c r="AL14" s="352"/>
      <c r="AM14" s="352"/>
      <c r="AN14" s="352"/>
      <c r="AO14" s="352"/>
      <c r="AP14" s="352">
        <f t="shared" si="2"/>
        <v>0</v>
      </c>
      <c r="AQ14" s="352"/>
      <c r="AR14" s="352"/>
      <c r="AS14" s="352"/>
      <c r="AT14" s="352">
        <f t="shared" si="3"/>
        <v>0</v>
      </c>
      <c r="AU14" s="352"/>
      <c r="AV14" s="352"/>
      <c r="AW14" s="352"/>
      <c r="AX14" s="352"/>
      <c r="AY14" s="352"/>
      <c r="AZ14" s="352"/>
      <c r="BA14" s="352"/>
      <c r="BB14" s="352"/>
      <c r="BC14" s="301"/>
      <c r="BD14" s="405">
        <f t="shared" si="4"/>
        <v>0</v>
      </c>
      <c r="BE14" s="406">
        <f t="shared" si="5"/>
        <v>0</v>
      </c>
      <c r="BF14" s="455">
        <f>'10-φπα'!F14</f>
        <v>0</v>
      </c>
    </row>
    <row r="15" spans="1:58" s="5" customFormat="1">
      <c r="A15" s="218" t="str">
        <f>'1-συμβολαια'!A15</f>
        <v>..????..</v>
      </c>
      <c r="B15" s="183" t="str">
        <f>'1-συμβολαια'!C15</f>
        <v>μίσθωση 12 έτη  7.800/έτος</v>
      </c>
      <c r="C15" s="225">
        <f>'5-αντίγραφα'!AE15</f>
        <v>213</v>
      </c>
      <c r="D15" s="225">
        <f>'5-αντίγραφα'!O15+'5-αντίγραφα'!S15+'5-αντίγραφα'!U15+'5-αντίγραφα'!AC15</f>
        <v>2</v>
      </c>
      <c r="E15" s="226">
        <f>'6-μεταγραφή'!P15</f>
        <v>45</v>
      </c>
      <c r="F15" s="226">
        <f>'6-μεταγραφή'!O15</f>
        <v>5</v>
      </c>
      <c r="G15" s="409"/>
      <c r="H15" s="406">
        <f>'7-προςΔΟΥ'!S15</f>
        <v>0</v>
      </c>
      <c r="I15" s="406">
        <f>'7-προςΔΟΥ'!N15</f>
        <v>0</v>
      </c>
      <c r="J15" s="406">
        <f>'7-προςΔΟΥ'!T15</f>
        <v>0</v>
      </c>
      <c r="K15" s="301"/>
      <c r="L15" s="301"/>
      <c r="M15" s="227">
        <v>60</v>
      </c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227">
        <f t="shared" si="0"/>
        <v>60</v>
      </c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>
        <f t="shared" si="6"/>
        <v>0</v>
      </c>
      <c r="AK15" s="227">
        <v>20</v>
      </c>
      <c r="AL15" s="352"/>
      <c r="AM15" s="227">
        <v>10</v>
      </c>
      <c r="AN15" s="352"/>
      <c r="AO15" s="352"/>
      <c r="AP15" s="227">
        <f t="shared" si="2"/>
        <v>30</v>
      </c>
      <c r="AQ15" s="352"/>
      <c r="AR15" s="227">
        <v>10</v>
      </c>
      <c r="AS15" s="352"/>
      <c r="AT15" s="227">
        <f t="shared" si="3"/>
        <v>10</v>
      </c>
      <c r="AU15" s="227">
        <v>90</v>
      </c>
      <c r="AV15" s="352"/>
      <c r="AW15" s="227">
        <v>15</v>
      </c>
      <c r="AX15" s="227">
        <v>35</v>
      </c>
      <c r="AY15" s="352"/>
      <c r="AZ15" s="227">
        <v>70</v>
      </c>
      <c r="BA15" s="352"/>
      <c r="BB15" s="352"/>
      <c r="BC15" s="301"/>
      <c r="BD15" s="184">
        <f t="shared" si="4"/>
        <v>210</v>
      </c>
      <c r="BE15" s="226">
        <f t="shared" si="5"/>
        <v>568</v>
      </c>
      <c r="BF15" s="161">
        <f>'10-φπα'!F15</f>
        <v>137.04</v>
      </c>
    </row>
    <row r="16" spans="1:58" s="5" customFormat="1">
      <c r="A16" s="218" t="str">
        <f>'1-συμβολαια'!A16</f>
        <v>..????..</v>
      </c>
      <c r="B16" s="183" t="str">
        <f>'1-συμβολαια'!C16</f>
        <v>αγοραπωλησίας ΠΡΟΣΥΜΦΩΝΟ τίμημα = 15.000 αρραβών =</v>
      </c>
      <c r="C16" s="408">
        <f>'5-αντίγραφα'!AE16</f>
        <v>0</v>
      </c>
      <c r="D16" s="408"/>
      <c r="E16" s="406">
        <f>'6-μεταγραφή'!P16</f>
        <v>0</v>
      </c>
      <c r="F16" s="406"/>
      <c r="G16" s="409">
        <f>'6-μεταγραφή'!Q16</f>
        <v>0</v>
      </c>
      <c r="H16" s="406">
        <f>'7-προςΔΟΥ'!S16</f>
        <v>0</v>
      </c>
      <c r="I16" s="406">
        <f>'7-προςΔΟΥ'!N16</f>
        <v>0</v>
      </c>
      <c r="J16" s="406">
        <f>'7-προςΔΟΥ'!T16</f>
        <v>0</v>
      </c>
      <c r="K16" s="301"/>
      <c r="L16" s="301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>
        <f t="shared" si="0"/>
        <v>0</v>
      </c>
      <c r="Y16" s="352"/>
      <c r="Z16" s="352"/>
      <c r="AA16" s="352"/>
      <c r="AB16" s="227">
        <v>30</v>
      </c>
      <c r="AC16" s="352"/>
      <c r="AD16" s="352"/>
      <c r="AE16" s="352"/>
      <c r="AF16" s="227">
        <v>30</v>
      </c>
      <c r="AG16" s="352"/>
      <c r="AH16" s="352"/>
      <c r="AI16" s="352"/>
      <c r="AJ16" s="227">
        <f t="shared" si="6"/>
        <v>30</v>
      </c>
      <c r="AK16" s="227">
        <v>20</v>
      </c>
      <c r="AL16" s="227">
        <v>60</v>
      </c>
      <c r="AM16" s="352"/>
      <c r="AN16" s="352"/>
      <c r="AO16" s="227">
        <v>20</v>
      </c>
      <c r="AP16" s="227">
        <f t="shared" si="2"/>
        <v>100</v>
      </c>
      <c r="AQ16" s="352"/>
      <c r="AR16" s="352"/>
      <c r="AS16" s="352"/>
      <c r="AT16" s="352">
        <f t="shared" si="3"/>
        <v>0</v>
      </c>
      <c r="AU16" s="227">
        <v>30</v>
      </c>
      <c r="AV16" s="352"/>
      <c r="AW16" s="352"/>
      <c r="AX16" s="352"/>
      <c r="AY16" s="352"/>
      <c r="AZ16" s="352"/>
      <c r="BA16" s="352"/>
      <c r="BB16" s="352"/>
      <c r="BC16" s="301"/>
      <c r="BD16" s="184">
        <f t="shared" si="4"/>
        <v>30</v>
      </c>
      <c r="BE16" s="226">
        <f t="shared" si="5"/>
        <v>160</v>
      </c>
      <c r="BF16" s="161">
        <f>'10-φπα'!F16</f>
        <v>38.4</v>
      </c>
    </row>
    <row r="17" spans="1:58" s="5" customFormat="1">
      <c r="A17" s="218" t="str">
        <f>'1-συμβολαια'!A17</f>
        <v>..????..</v>
      </c>
      <c r="B17" s="183" t="str">
        <f>'1-συμβολαια'!C17</f>
        <v>πληρεξούσιο</v>
      </c>
      <c r="C17" s="408">
        <f>'5-αντίγραφα'!AE17</f>
        <v>0</v>
      </c>
      <c r="D17" s="408"/>
      <c r="E17" s="406">
        <f>'6-μεταγραφή'!P17</f>
        <v>0</v>
      </c>
      <c r="F17" s="406"/>
      <c r="G17" s="409">
        <f>'6-μεταγραφή'!Q17</f>
        <v>0</v>
      </c>
      <c r="H17" s="406">
        <f>'7-προςΔΟΥ'!S17</f>
        <v>0</v>
      </c>
      <c r="I17" s="406">
        <f>'7-προςΔΟΥ'!N17</f>
        <v>0</v>
      </c>
      <c r="J17" s="406">
        <f>'7-προςΔΟΥ'!T17</f>
        <v>0</v>
      </c>
      <c r="K17" s="301"/>
      <c r="L17" s="301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>
        <f t="shared" si="0"/>
        <v>0</v>
      </c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>
        <f t="shared" si="6"/>
        <v>0</v>
      </c>
      <c r="AK17" s="352"/>
      <c r="AL17" s="352"/>
      <c r="AM17" s="352"/>
      <c r="AN17" s="352"/>
      <c r="AO17" s="352"/>
      <c r="AP17" s="352">
        <f t="shared" si="2"/>
        <v>0</v>
      </c>
      <c r="AQ17" s="352"/>
      <c r="AR17" s="352"/>
      <c r="AS17" s="352"/>
      <c r="AT17" s="352">
        <f t="shared" si="3"/>
        <v>0</v>
      </c>
      <c r="AU17" s="352"/>
      <c r="AV17" s="352"/>
      <c r="AW17" s="352"/>
      <c r="AX17" s="352"/>
      <c r="AY17" s="352"/>
      <c r="AZ17" s="352"/>
      <c r="BA17" s="352"/>
      <c r="BB17" s="352"/>
      <c r="BC17" s="301"/>
      <c r="BD17" s="405">
        <f t="shared" si="4"/>
        <v>0</v>
      </c>
      <c r="BE17" s="406">
        <f t="shared" si="5"/>
        <v>0</v>
      </c>
      <c r="BF17" s="455">
        <f>'10-φπα'!F17</f>
        <v>0</v>
      </c>
    </row>
    <row r="18" spans="1:58" s="5" customFormat="1">
      <c r="A18" s="218" t="str">
        <f>'1-συμβολαια'!A18</f>
        <v>..????..</v>
      </c>
      <c r="B18" s="183" t="str">
        <f>'1-συμβολαια'!C18</f>
        <v>πληρεξούσιο</v>
      </c>
      <c r="C18" s="408">
        <f>'5-αντίγραφα'!AE18</f>
        <v>0</v>
      </c>
      <c r="D18" s="408"/>
      <c r="E18" s="406">
        <f>'6-μεταγραφή'!P18</f>
        <v>0</v>
      </c>
      <c r="F18" s="406"/>
      <c r="G18" s="409">
        <f>'6-μεταγραφή'!Q18</f>
        <v>0</v>
      </c>
      <c r="H18" s="406">
        <f>'7-προςΔΟΥ'!S18</f>
        <v>0</v>
      </c>
      <c r="I18" s="406">
        <f>'7-προςΔΟΥ'!N18</f>
        <v>0</v>
      </c>
      <c r="J18" s="406">
        <f>'7-προςΔΟΥ'!T18</f>
        <v>0</v>
      </c>
      <c r="K18" s="301"/>
      <c r="L18" s="301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>
        <f t="shared" si="0"/>
        <v>0</v>
      </c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>
        <f t="shared" si="6"/>
        <v>0</v>
      </c>
      <c r="AK18" s="352"/>
      <c r="AL18" s="352"/>
      <c r="AM18" s="352"/>
      <c r="AN18" s="352"/>
      <c r="AO18" s="352"/>
      <c r="AP18" s="352">
        <f t="shared" si="2"/>
        <v>0</v>
      </c>
      <c r="AQ18" s="352"/>
      <c r="AR18" s="352"/>
      <c r="AS18" s="352"/>
      <c r="AT18" s="352">
        <f t="shared" si="3"/>
        <v>0</v>
      </c>
      <c r="AU18" s="352"/>
      <c r="AV18" s="352"/>
      <c r="AW18" s="352"/>
      <c r="AX18" s="352"/>
      <c r="AY18" s="352"/>
      <c r="AZ18" s="352"/>
      <c r="BA18" s="352"/>
      <c r="BB18" s="352"/>
      <c r="BC18" s="301"/>
      <c r="BD18" s="405">
        <f t="shared" si="4"/>
        <v>0</v>
      </c>
      <c r="BE18" s="406">
        <f t="shared" si="5"/>
        <v>0</v>
      </c>
      <c r="BF18" s="455">
        <f>'10-φπα'!F18</f>
        <v>0</v>
      </c>
    </row>
    <row r="19" spans="1:58" s="5" customFormat="1">
      <c r="A19" s="218" t="str">
        <f>'1-συμβολαια'!A19</f>
        <v>..????..</v>
      </c>
      <c r="B19" s="183" t="str">
        <f>'1-συμβολαια'!C19</f>
        <v>πληρεξούσιο</v>
      </c>
      <c r="C19" s="408">
        <f>'5-αντίγραφα'!AE19</f>
        <v>0</v>
      </c>
      <c r="D19" s="408"/>
      <c r="E19" s="406">
        <f>'6-μεταγραφή'!P19</f>
        <v>0</v>
      </c>
      <c r="F19" s="406"/>
      <c r="G19" s="409">
        <f>'6-μεταγραφή'!Q19</f>
        <v>0</v>
      </c>
      <c r="H19" s="406">
        <f>'7-προςΔΟΥ'!S19</f>
        <v>0</v>
      </c>
      <c r="I19" s="406">
        <f>'7-προςΔΟΥ'!N19</f>
        <v>0</v>
      </c>
      <c r="J19" s="406">
        <f>'7-προςΔΟΥ'!T19</f>
        <v>0</v>
      </c>
      <c r="K19" s="301"/>
      <c r="L19" s="301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>
        <f t="shared" si="0"/>
        <v>0</v>
      </c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>
        <f t="shared" si="6"/>
        <v>0</v>
      </c>
      <c r="AK19" s="352"/>
      <c r="AL19" s="352"/>
      <c r="AM19" s="352"/>
      <c r="AN19" s="352"/>
      <c r="AO19" s="352"/>
      <c r="AP19" s="352">
        <f t="shared" si="2"/>
        <v>0</v>
      </c>
      <c r="AQ19" s="352"/>
      <c r="AR19" s="352"/>
      <c r="AS19" s="352"/>
      <c r="AT19" s="352">
        <f t="shared" si="3"/>
        <v>0</v>
      </c>
      <c r="AU19" s="352"/>
      <c r="AV19" s="352"/>
      <c r="AW19" s="352"/>
      <c r="AX19" s="352"/>
      <c r="AY19" s="352"/>
      <c r="AZ19" s="352"/>
      <c r="BA19" s="352"/>
      <c r="BB19" s="352"/>
      <c r="BC19" s="301"/>
      <c r="BD19" s="405">
        <f t="shared" si="4"/>
        <v>0</v>
      </c>
      <c r="BE19" s="406">
        <f t="shared" si="5"/>
        <v>0</v>
      </c>
      <c r="BF19" s="455">
        <f>'10-φπα'!F19</f>
        <v>0</v>
      </c>
    </row>
    <row r="20" spans="1:58" s="5" customFormat="1">
      <c r="A20" s="218" t="str">
        <f>'1-συμβολαια'!A20</f>
        <v>..????..</v>
      </c>
      <c r="B20" s="183" t="str">
        <f>'1-συμβολαια'!C20</f>
        <v>πληρεξούσιο</v>
      </c>
      <c r="C20" s="408">
        <f>'5-αντίγραφα'!AE20</f>
        <v>0</v>
      </c>
      <c r="D20" s="408"/>
      <c r="E20" s="406">
        <f>'6-μεταγραφή'!P20</f>
        <v>0</v>
      </c>
      <c r="F20" s="406"/>
      <c r="G20" s="409">
        <f>'6-μεταγραφή'!Q20</f>
        <v>0</v>
      </c>
      <c r="H20" s="406">
        <f>'7-προςΔΟΥ'!S20</f>
        <v>0</v>
      </c>
      <c r="I20" s="406">
        <f>'7-προςΔΟΥ'!N20</f>
        <v>0</v>
      </c>
      <c r="J20" s="406">
        <f>'7-προςΔΟΥ'!T20</f>
        <v>0</v>
      </c>
      <c r="K20" s="301"/>
      <c r="L20" s="301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>
        <f t="shared" si="0"/>
        <v>0</v>
      </c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>
        <f t="shared" si="6"/>
        <v>0</v>
      </c>
      <c r="AK20" s="352"/>
      <c r="AL20" s="352"/>
      <c r="AM20" s="352"/>
      <c r="AN20" s="352"/>
      <c r="AO20" s="352"/>
      <c r="AP20" s="352">
        <f t="shared" si="2"/>
        <v>0</v>
      </c>
      <c r="AQ20" s="352"/>
      <c r="AR20" s="352"/>
      <c r="AS20" s="352"/>
      <c r="AT20" s="352">
        <f t="shared" si="3"/>
        <v>0</v>
      </c>
      <c r="AU20" s="352"/>
      <c r="AV20" s="352"/>
      <c r="AW20" s="352"/>
      <c r="AX20" s="352"/>
      <c r="AY20" s="352"/>
      <c r="AZ20" s="352"/>
      <c r="BA20" s="352"/>
      <c r="BB20" s="352"/>
      <c r="BC20" s="301"/>
      <c r="BD20" s="405">
        <f t="shared" si="4"/>
        <v>0</v>
      </c>
      <c r="BE20" s="406">
        <f t="shared" si="5"/>
        <v>0</v>
      </c>
      <c r="BF20" s="455">
        <f>'10-φπα'!F20</f>
        <v>0</v>
      </c>
    </row>
    <row r="21" spans="1:58" s="5" customFormat="1">
      <c r="A21" s="218" t="str">
        <f>'1-συμβολαια'!A21</f>
        <v>..????..</v>
      </c>
      <c r="B21" s="183" t="str">
        <f>'1-συμβολαια'!C21</f>
        <v>αγοραπωλησίας  …????.. ΕΓΚΡΙΣΗ και ΥΠΟ ΔΙΑΛΥΤΙΚΗ ΑΙΡΕΣΗ</v>
      </c>
      <c r="C21" s="225">
        <f>'5-αντίγραφα'!AE21</f>
        <v>172</v>
      </c>
      <c r="D21" s="225">
        <f>'5-αντίγραφα'!O21+'5-αντίγραφα'!S21+'5-αντίγραφα'!U21+'5-αντίγραφα'!AC21</f>
        <v>32</v>
      </c>
      <c r="E21" s="226">
        <f>'6-μεταγραφή'!P21</f>
        <v>45</v>
      </c>
      <c r="F21" s="226">
        <f>'6-μεταγραφή'!O21</f>
        <v>5</v>
      </c>
      <c r="G21" s="409">
        <f>'6-μεταγραφή'!Q21</f>
        <v>0</v>
      </c>
      <c r="H21" s="406">
        <f>'7-προςΔΟΥ'!S21</f>
        <v>0</v>
      </c>
      <c r="I21" s="406">
        <f>'7-προςΔΟΥ'!N21</f>
        <v>0</v>
      </c>
      <c r="J21" s="406">
        <f>'7-προςΔΟΥ'!T21</f>
        <v>0</v>
      </c>
      <c r="K21" s="301"/>
      <c r="L21" s="301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>
        <f t="shared" si="0"/>
        <v>0</v>
      </c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>
        <f t="shared" si="6"/>
        <v>0</v>
      </c>
      <c r="AK21" s="352"/>
      <c r="AL21" s="352"/>
      <c r="AM21" s="352"/>
      <c r="AN21" s="352"/>
      <c r="AO21" s="352"/>
      <c r="AP21" s="352">
        <f t="shared" si="2"/>
        <v>0</v>
      </c>
      <c r="AQ21" s="352"/>
      <c r="AR21" s="227">
        <v>10</v>
      </c>
      <c r="AS21" s="352"/>
      <c r="AT21" s="227">
        <f t="shared" si="3"/>
        <v>10</v>
      </c>
      <c r="AU21" s="352"/>
      <c r="AV21" s="352"/>
      <c r="AW21" s="352"/>
      <c r="AX21" s="352"/>
      <c r="AY21" s="352"/>
      <c r="AZ21" s="352"/>
      <c r="BA21" s="352"/>
      <c r="BB21" s="352"/>
      <c r="BC21" s="301"/>
      <c r="BD21" s="405">
        <f t="shared" si="4"/>
        <v>0</v>
      </c>
      <c r="BE21" s="226">
        <f t="shared" si="5"/>
        <v>227</v>
      </c>
      <c r="BF21" s="161">
        <f>'10-φπα'!F21</f>
        <v>48</v>
      </c>
    </row>
    <row r="22" spans="1:58" s="5" customFormat="1">
      <c r="A22" s="218" t="str">
        <f>'1-συμβολαια'!A22</f>
        <v>..????..</v>
      </c>
      <c r="B22" s="183" t="str">
        <f>'1-συμβολαια'!C22</f>
        <v>αγοραπωλησίας ……???...  ΕΞΟΦΛΗΣΗ</v>
      </c>
      <c r="C22" s="225">
        <f>'5-αντίγραφα'!AE22</f>
        <v>177</v>
      </c>
      <c r="D22" s="225">
        <f>'5-αντίγραφα'!O22+'5-αντίγραφα'!S22+'5-αντίγραφα'!U22+'5-αντίγραφα'!AC22</f>
        <v>22</v>
      </c>
      <c r="E22" s="226">
        <f>'6-μεταγραφή'!P22</f>
        <v>45</v>
      </c>
      <c r="F22" s="226">
        <f>'6-μεταγραφή'!O22</f>
        <v>5</v>
      </c>
      <c r="G22" s="409"/>
      <c r="H22" s="406">
        <f>'7-προςΔΟΥ'!S22</f>
        <v>0</v>
      </c>
      <c r="I22" s="406">
        <f>'7-προςΔΟΥ'!N22</f>
        <v>0</v>
      </c>
      <c r="J22" s="406">
        <f>'7-προςΔΟΥ'!T22</f>
        <v>0</v>
      </c>
      <c r="K22" s="301"/>
      <c r="L22" s="301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>
        <f t="shared" si="0"/>
        <v>0</v>
      </c>
      <c r="Y22" s="352"/>
      <c r="Z22" s="352"/>
      <c r="AA22" s="227">
        <v>10</v>
      </c>
      <c r="AB22" s="352"/>
      <c r="AC22" s="352"/>
      <c r="AD22" s="352"/>
      <c r="AE22" s="352"/>
      <c r="AF22" s="352"/>
      <c r="AG22" s="352"/>
      <c r="AH22" s="352"/>
      <c r="AI22" s="352"/>
      <c r="AJ22" s="227">
        <f t="shared" si="6"/>
        <v>10</v>
      </c>
      <c r="AK22" s="227">
        <v>10</v>
      </c>
      <c r="AL22" s="352"/>
      <c r="AM22" s="227">
        <v>10</v>
      </c>
      <c r="AN22" s="352"/>
      <c r="AO22" s="352"/>
      <c r="AP22" s="227">
        <f t="shared" si="2"/>
        <v>20</v>
      </c>
      <c r="AQ22" s="352"/>
      <c r="AR22" s="227">
        <v>10</v>
      </c>
      <c r="AS22" s="352"/>
      <c r="AT22" s="227">
        <f t="shared" si="3"/>
        <v>10</v>
      </c>
      <c r="AU22" s="352"/>
      <c r="AV22" s="352"/>
      <c r="AW22" s="352"/>
      <c r="AX22" s="352"/>
      <c r="AY22" s="352"/>
      <c r="AZ22" s="352"/>
      <c r="BA22" s="352"/>
      <c r="BB22" s="352"/>
      <c r="BC22" s="301"/>
      <c r="BD22" s="405">
        <f t="shared" si="4"/>
        <v>0</v>
      </c>
      <c r="BE22" s="226">
        <f t="shared" si="5"/>
        <v>262</v>
      </c>
      <c r="BF22" s="161">
        <f>'10-φπα'!F22</f>
        <v>58.8</v>
      </c>
    </row>
    <row r="23" spans="1:58" s="5" customFormat="1">
      <c r="A23" s="218" t="str">
        <f>'1-συμβολαια'!A23</f>
        <v>..????..</v>
      </c>
      <c r="B23" s="183" t="str">
        <f>'1-συμβολαια'!C23</f>
        <v>πληρεξούσιο</v>
      </c>
      <c r="C23" s="408">
        <f>'5-αντίγραφα'!AE23</f>
        <v>0</v>
      </c>
      <c r="D23" s="408"/>
      <c r="E23" s="406">
        <f>'6-μεταγραφή'!P23</f>
        <v>0</v>
      </c>
      <c r="F23" s="406"/>
      <c r="G23" s="409">
        <f>'6-μεταγραφή'!Q23</f>
        <v>0</v>
      </c>
      <c r="H23" s="406">
        <f>'7-προςΔΟΥ'!S23</f>
        <v>0</v>
      </c>
      <c r="I23" s="406">
        <f>'7-προςΔΟΥ'!N23</f>
        <v>0</v>
      </c>
      <c r="J23" s="406">
        <f>'7-προςΔΟΥ'!T23</f>
        <v>0</v>
      </c>
      <c r="K23" s="301"/>
      <c r="L23" s="301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>
        <f t="shared" si="0"/>
        <v>0</v>
      </c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>
        <f t="shared" si="6"/>
        <v>0</v>
      </c>
      <c r="AK23" s="352"/>
      <c r="AL23" s="352"/>
      <c r="AM23" s="352"/>
      <c r="AN23" s="352"/>
      <c r="AO23" s="352"/>
      <c r="AP23" s="352">
        <f t="shared" si="2"/>
        <v>0</v>
      </c>
      <c r="AQ23" s="352"/>
      <c r="AR23" s="352"/>
      <c r="AS23" s="352"/>
      <c r="AT23" s="352">
        <f t="shared" si="3"/>
        <v>0</v>
      </c>
      <c r="AU23" s="352"/>
      <c r="AV23" s="352"/>
      <c r="AW23" s="352"/>
      <c r="AX23" s="352"/>
      <c r="AY23" s="352"/>
      <c r="AZ23" s="352"/>
      <c r="BA23" s="352"/>
      <c r="BB23" s="352"/>
      <c r="BC23" s="301"/>
      <c r="BD23" s="405">
        <f t="shared" si="4"/>
        <v>0</v>
      </c>
      <c r="BE23" s="406">
        <f t="shared" si="5"/>
        <v>0</v>
      </c>
      <c r="BF23" s="455">
        <f>'10-φπα'!F23</f>
        <v>0</v>
      </c>
    </row>
    <row r="24" spans="1:58" s="5" customFormat="1">
      <c r="A24" s="218" t="str">
        <f>'1-συμβολαια'!A24</f>
        <v>..????..</v>
      </c>
      <c r="B24" s="183" t="str">
        <f>'1-συμβολαια'!C24</f>
        <v>πληρεξούσιο</v>
      </c>
      <c r="C24" s="408"/>
      <c r="D24" s="408"/>
      <c r="E24" s="406"/>
      <c r="F24" s="406"/>
      <c r="G24" s="409"/>
      <c r="H24" s="406"/>
      <c r="I24" s="406">
        <f>'7-προςΔΟΥ'!N24</f>
        <v>0</v>
      </c>
      <c r="J24" s="406"/>
      <c r="K24" s="301"/>
      <c r="L24" s="301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>
        <f t="shared" si="0"/>
        <v>0</v>
      </c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>
        <f t="shared" si="6"/>
        <v>0</v>
      </c>
      <c r="AK24" s="352"/>
      <c r="AL24" s="352"/>
      <c r="AM24" s="352"/>
      <c r="AN24" s="352"/>
      <c r="AO24" s="352"/>
      <c r="AP24" s="352">
        <f t="shared" si="2"/>
        <v>0</v>
      </c>
      <c r="AQ24" s="352"/>
      <c r="AR24" s="352"/>
      <c r="AS24" s="352"/>
      <c r="AT24" s="352">
        <f t="shared" si="3"/>
        <v>0</v>
      </c>
      <c r="AU24" s="352"/>
      <c r="AV24" s="352"/>
      <c r="AW24" s="352"/>
      <c r="AX24" s="352"/>
      <c r="AY24" s="352"/>
      <c r="AZ24" s="352"/>
      <c r="BA24" s="352"/>
      <c r="BB24" s="352"/>
      <c r="BC24" s="301"/>
      <c r="BD24" s="405">
        <f t="shared" si="4"/>
        <v>0</v>
      </c>
      <c r="BE24" s="406">
        <f t="shared" si="5"/>
        <v>0</v>
      </c>
      <c r="BF24" s="455">
        <f>'10-φπα'!F24</f>
        <v>0</v>
      </c>
    </row>
    <row r="25" spans="1:58" s="5" customFormat="1">
      <c r="A25" s="218" t="str">
        <f>'1-συμβολαια'!A25</f>
        <v>..????..</v>
      </c>
      <c r="B25" s="183" t="str">
        <f>'1-συμβολαια'!C25</f>
        <v>πληρεξούσιο</v>
      </c>
      <c r="C25" s="408"/>
      <c r="D25" s="408"/>
      <c r="E25" s="406"/>
      <c r="F25" s="406"/>
      <c r="G25" s="409"/>
      <c r="H25" s="406"/>
      <c r="I25" s="406">
        <f>'7-προςΔΟΥ'!N25</f>
        <v>0</v>
      </c>
      <c r="J25" s="406"/>
      <c r="K25" s="301"/>
      <c r="L25" s="301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>
        <f t="shared" si="0"/>
        <v>0</v>
      </c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>
        <f t="shared" si="6"/>
        <v>0</v>
      </c>
      <c r="AK25" s="352"/>
      <c r="AL25" s="352"/>
      <c r="AM25" s="352"/>
      <c r="AN25" s="352"/>
      <c r="AO25" s="352"/>
      <c r="AP25" s="352">
        <f t="shared" si="2"/>
        <v>0</v>
      </c>
      <c r="AQ25" s="352"/>
      <c r="AR25" s="352"/>
      <c r="AS25" s="352"/>
      <c r="AT25" s="352">
        <f t="shared" si="3"/>
        <v>0</v>
      </c>
      <c r="AU25" s="352"/>
      <c r="AV25" s="352"/>
      <c r="AW25" s="352"/>
      <c r="AX25" s="352"/>
      <c r="AY25" s="352"/>
      <c r="AZ25" s="352"/>
      <c r="BA25" s="352"/>
      <c r="BB25" s="352"/>
      <c r="BC25" s="301"/>
      <c r="BD25" s="405">
        <f t="shared" si="4"/>
        <v>0</v>
      </c>
      <c r="BE25" s="406">
        <f t="shared" si="5"/>
        <v>0</v>
      </c>
      <c r="BF25" s="455">
        <f>'10-φπα'!F25</f>
        <v>0</v>
      </c>
    </row>
    <row r="26" spans="1:58" s="5" customFormat="1">
      <c r="A26" s="218" t="str">
        <f>'1-συμβολαια'!A26</f>
        <v>..????..</v>
      </c>
      <c r="B26" s="183" t="str">
        <f>'1-συμβολαια'!C26</f>
        <v>αγοραπωλησίας ……???... ΕΞΟΦΛΗΣΗ</v>
      </c>
      <c r="C26" s="225">
        <f>'5-αντίγραφα'!AE26</f>
        <v>346</v>
      </c>
      <c r="D26" s="225">
        <f>'5-αντίγραφα'!O26+'5-αντίγραφα'!S26+'5-αντίγραφα'!U26+'5-αντίγραφα'!AC26</f>
        <v>11</v>
      </c>
      <c r="E26" s="226">
        <f>'6-μεταγραφή'!P26</f>
        <v>45</v>
      </c>
      <c r="F26" s="226">
        <f>'6-μεταγραφή'!O26</f>
        <v>5</v>
      </c>
      <c r="G26" s="409"/>
      <c r="H26" s="406">
        <f>'7-προςΔΟΥ'!S26</f>
        <v>0</v>
      </c>
      <c r="I26" s="406">
        <f>'7-προςΔΟΥ'!N26</f>
        <v>0</v>
      </c>
      <c r="J26" s="406">
        <f>'7-προςΔΟΥ'!T26</f>
        <v>0</v>
      </c>
      <c r="K26" s="301"/>
      <c r="L26" s="301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>
        <f t="shared" si="0"/>
        <v>0</v>
      </c>
      <c r="Y26" s="352"/>
      <c r="Z26" s="352"/>
      <c r="AA26" s="227">
        <v>20</v>
      </c>
      <c r="AB26" s="352"/>
      <c r="AC26" s="352"/>
      <c r="AD26" s="352"/>
      <c r="AE26" s="352"/>
      <c r="AF26" s="352"/>
      <c r="AG26" s="352"/>
      <c r="AH26" s="352"/>
      <c r="AI26" s="352"/>
      <c r="AJ26" s="227">
        <f t="shared" si="6"/>
        <v>20</v>
      </c>
      <c r="AK26" s="227">
        <v>10</v>
      </c>
      <c r="AL26" s="227">
        <v>10</v>
      </c>
      <c r="AM26" s="227">
        <v>10</v>
      </c>
      <c r="AN26" s="227">
        <v>10</v>
      </c>
      <c r="AO26" s="352"/>
      <c r="AP26" s="227">
        <f t="shared" si="2"/>
        <v>40</v>
      </c>
      <c r="AQ26" s="352"/>
      <c r="AR26" s="227">
        <v>10</v>
      </c>
      <c r="AS26" s="352"/>
      <c r="AT26" s="227">
        <f t="shared" si="3"/>
        <v>10</v>
      </c>
      <c r="AU26" s="352"/>
      <c r="AV26" s="352"/>
      <c r="AW26" s="352"/>
      <c r="AX26" s="352"/>
      <c r="AY26" s="352"/>
      <c r="AZ26" s="352"/>
      <c r="BA26" s="352"/>
      <c r="BB26" s="352"/>
      <c r="BC26" s="301"/>
      <c r="BD26" s="405">
        <f t="shared" si="4"/>
        <v>0</v>
      </c>
      <c r="BE26" s="226">
        <f t="shared" si="5"/>
        <v>461</v>
      </c>
      <c r="BF26" s="161">
        <f>'10-φπα'!F26</f>
        <v>109.2</v>
      </c>
    </row>
    <row r="27" spans="1:58" s="5" customFormat="1">
      <c r="A27" s="643" t="str">
        <f>'1-συμβολαια'!A27</f>
        <v>..????..</v>
      </c>
      <c r="B27" s="183" t="str">
        <f>'1-συμβολαια'!C27</f>
        <v>κληρονομιάς ΑΠΟΔΟΧΗ</v>
      </c>
      <c r="C27" s="225">
        <f>'5-αντίγραφα'!AE27</f>
        <v>52</v>
      </c>
      <c r="D27" s="225">
        <f>'5-αντίγραφα'!O27+'5-αντίγραφα'!S27+'5-αντίγραφα'!U27+'5-αντίγραφα'!AC27</f>
        <v>2</v>
      </c>
      <c r="E27" s="226">
        <f>'6-μεταγραφή'!P27</f>
        <v>45</v>
      </c>
      <c r="F27" s="226">
        <f>'6-μεταγραφή'!O27</f>
        <v>5</v>
      </c>
      <c r="G27" s="409">
        <f>'6-μεταγραφή'!Q27</f>
        <v>0</v>
      </c>
      <c r="H27" s="226">
        <f>'7-προςΔΟΥ'!S27</f>
        <v>90</v>
      </c>
      <c r="I27" s="406">
        <f>'7-προςΔΟΥ'!N27</f>
        <v>0</v>
      </c>
      <c r="J27" s="226">
        <f>'7-προςΔΟΥ'!T27</f>
        <v>200</v>
      </c>
      <c r="K27" s="301"/>
      <c r="L27" s="301"/>
      <c r="M27" s="352"/>
      <c r="N27" s="227">
        <v>30</v>
      </c>
      <c r="O27" s="227">
        <v>30</v>
      </c>
      <c r="P27" s="352"/>
      <c r="Q27" s="352"/>
      <c r="R27" s="227">
        <v>60</v>
      </c>
      <c r="S27" s="227">
        <v>30</v>
      </c>
      <c r="T27" s="227">
        <v>5</v>
      </c>
      <c r="U27" s="227">
        <v>72</v>
      </c>
      <c r="V27" s="227">
        <v>3</v>
      </c>
      <c r="W27" s="352"/>
      <c r="X27" s="227">
        <f t="shared" si="0"/>
        <v>230</v>
      </c>
      <c r="Y27" s="352"/>
      <c r="Z27" s="227">
        <v>10</v>
      </c>
      <c r="AA27" s="352"/>
      <c r="AB27" s="227">
        <v>10</v>
      </c>
      <c r="AC27" s="352"/>
      <c r="AD27" s="352"/>
      <c r="AE27" s="352"/>
      <c r="AF27" s="352"/>
      <c r="AG27" s="352"/>
      <c r="AH27" s="352"/>
      <c r="AI27" s="352"/>
      <c r="AJ27" s="227">
        <f t="shared" si="6"/>
        <v>20</v>
      </c>
      <c r="AK27" s="227">
        <v>10</v>
      </c>
      <c r="AL27" s="352"/>
      <c r="AM27" s="227">
        <v>10</v>
      </c>
      <c r="AN27" s="352"/>
      <c r="AO27" s="227">
        <v>20</v>
      </c>
      <c r="AP27" s="227">
        <f t="shared" si="2"/>
        <v>40</v>
      </c>
      <c r="AQ27" s="352"/>
      <c r="AR27" s="227">
        <v>20</v>
      </c>
      <c r="AS27" s="352"/>
      <c r="AT27" s="227">
        <f t="shared" si="3"/>
        <v>20</v>
      </c>
      <c r="AU27" s="352"/>
      <c r="AV27" s="352"/>
      <c r="AW27" s="352"/>
      <c r="AX27" s="352"/>
      <c r="AY27" s="352"/>
      <c r="AZ27" s="352"/>
      <c r="BA27" s="352"/>
      <c r="BB27" s="227">
        <v>6</v>
      </c>
      <c r="BC27" s="301"/>
      <c r="BD27" s="184">
        <f t="shared" si="4"/>
        <v>6</v>
      </c>
      <c r="BE27" s="226">
        <f t="shared" ref="BE27:BE28" si="7">E27+G27+H27+J27+X27+AJ27+AP27+AT27+BD27</f>
        <v>651</v>
      </c>
      <c r="BF27" s="161">
        <f>'10-φπα'!F27</f>
        <v>156.96</v>
      </c>
    </row>
    <row r="28" spans="1:58" s="5" customFormat="1">
      <c r="A28" s="642"/>
      <c r="B28" s="183" t="str">
        <f>'1-συμβολαια'!C28</f>
        <v>κληρονομιάς ΑΠΟΔΟΧΗ μητρός από παππού ΑΤΥΠΗ</v>
      </c>
      <c r="C28" s="408">
        <f>'5-αντίγραφα'!AE28</f>
        <v>0</v>
      </c>
      <c r="D28" s="408"/>
      <c r="E28" s="226">
        <f>'6-μεταγραφή'!P28</f>
        <v>43</v>
      </c>
      <c r="F28" s="226">
        <f>'6-μεταγραφή'!O28</f>
        <v>3</v>
      </c>
      <c r="G28" s="409">
        <f>'6-μεταγραφή'!Q28</f>
        <v>0</v>
      </c>
      <c r="H28" s="406">
        <f>'7-προςΔΟΥ'!S28</f>
        <v>0</v>
      </c>
      <c r="I28" s="406">
        <f>'7-προςΔΟΥ'!N28</f>
        <v>0</v>
      </c>
      <c r="J28" s="406">
        <f>'7-προςΔΟΥ'!T28</f>
        <v>0</v>
      </c>
      <c r="K28" s="301"/>
      <c r="L28" s="301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>
        <f t="shared" si="0"/>
        <v>0</v>
      </c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>
        <f t="shared" si="6"/>
        <v>0</v>
      </c>
      <c r="AK28" s="352"/>
      <c r="AL28" s="352"/>
      <c r="AM28" s="352"/>
      <c r="AN28" s="352"/>
      <c r="AO28" s="352"/>
      <c r="AP28" s="352">
        <f t="shared" si="2"/>
        <v>0</v>
      </c>
      <c r="AQ28" s="352"/>
      <c r="AR28" s="352"/>
      <c r="AS28" s="352"/>
      <c r="AT28" s="352">
        <f t="shared" si="3"/>
        <v>0</v>
      </c>
      <c r="AU28" s="352"/>
      <c r="AV28" s="352"/>
      <c r="AW28" s="352"/>
      <c r="AX28" s="352"/>
      <c r="AY28" s="352"/>
      <c r="AZ28" s="352"/>
      <c r="BA28" s="352"/>
      <c r="BB28" s="352"/>
      <c r="BC28" s="301"/>
      <c r="BD28" s="405">
        <f t="shared" si="4"/>
        <v>0</v>
      </c>
      <c r="BE28" s="226">
        <f t="shared" si="7"/>
        <v>43</v>
      </c>
      <c r="BF28" s="161">
        <f>'10-φπα'!F28</f>
        <v>11.04</v>
      </c>
    </row>
    <row r="29" spans="1:58">
      <c r="A29" s="491" t="s">
        <v>48</v>
      </c>
      <c r="B29" s="492"/>
      <c r="C29" s="22">
        <f t="shared" ref="C29:X29" si="8">SUM(C3:C28)</f>
        <v>1298</v>
      </c>
      <c r="D29" s="22">
        <f t="shared" si="8"/>
        <v>75</v>
      </c>
      <c r="E29" s="22">
        <f t="shared" si="8"/>
        <v>409</v>
      </c>
      <c r="F29" s="22">
        <f t="shared" si="8"/>
        <v>49</v>
      </c>
      <c r="G29" s="22">
        <f t="shared" si="8"/>
        <v>0</v>
      </c>
      <c r="H29" s="22">
        <f t="shared" si="8"/>
        <v>440</v>
      </c>
      <c r="I29" s="22">
        <f t="shared" si="8"/>
        <v>0</v>
      </c>
      <c r="J29" s="22">
        <f t="shared" si="8"/>
        <v>800</v>
      </c>
      <c r="K29" s="22">
        <f t="shared" si="8"/>
        <v>0</v>
      </c>
      <c r="L29" s="22">
        <f t="shared" si="8"/>
        <v>0</v>
      </c>
      <c r="M29" s="22">
        <f t="shared" si="8"/>
        <v>130</v>
      </c>
      <c r="N29" s="22">
        <f t="shared" si="8"/>
        <v>130</v>
      </c>
      <c r="O29" s="22">
        <f t="shared" si="8"/>
        <v>100</v>
      </c>
      <c r="P29" s="22">
        <f t="shared" si="8"/>
        <v>0</v>
      </c>
      <c r="Q29" s="22">
        <f t="shared" si="8"/>
        <v>0</v>
      </c>
      <c r="R29" s="22">
        <f t="shared" si="8"/>
        <v>360</v>
      </c>
      <c r="S29" s="22">
        <f t="shared" si="8"/>
        <v>150</v>
      </c>
      <c r="T29" s="22">
        <f t="shared" si="8"/>
        <v>15</v>
      </c>
      <c r="U29" s="22">
        <f t="shared" si="8"/>
        <v>72</v>
      </c>
      <c r="V29" s="22">
        <f t="shared" si="8"/>
        <v>3</v>
      </c>
      <c r="W29" s="22">
        <f t="shared" si="8"/>
        <v>0</v>
      </c>
      <c r="X29" s="22">
        <f t="shared" si="8"/>
        <v>960</v>
      </c>
      <c r="Y29" s="22"/>
      <c r="Z29" s="22">
        <f t="shared" ref="Z29:AI29" si="9">SUM(Z3:Z28)</f>
        <v>90</v>
      </c>
      <c r="AA29" s="22">
        <f t="shared" si="9"/>
        <v>30</v>
      </c>
      <c r="AB29" s="22">
        <f t="shared" si="9"/>
        <v>140</v>
      </c>
      <c r="AC29" s="22">
        <f t="shared" si="9"/>
        <v>80</v>
      </c>
      <c r="AD29" s="22">
        <f t="shared" si="9"/>
        <v>10</v>
      </c>
      <c r="AE29" s="22">
        <f t="shared" si="9"/>
        <v>10</v>
      </c>
      <c r="AF29" s="22">
        <f t="shared" si="9"/>
        <v>30</v>
      </c>
      <c r="AG29" s="22">
        <f t="shared" si="9"/>
        <v>0</v>
      </c>
      <c r="AH29" s="22">
        <f t="shared" si="9"/>
        <v>0</v>
      </c>
      <c r="AI29" s="22">
        <f t="shared" si="9"/>
        <v>0</v>
      </c>
      <c r="AJ29" s="22">
        <f t="shared" ref="AJ29:BF29" si="10">SUM(AJ3:AJ28)</f>
        <v>360</v>
      </c>
      <c r="AK29" s="22">
        <f t="shared" si="10"/>
        <v>140</v>
      </c>
      <c r="AL29" s="22">
        <f t="shared" si="10"/>
        <v>260</v>
      </c>
      <c r="AM29" s="22">
        <f t="shared" si="10"/>
        <v>110</v>
      </c>
      <c r="AN29" s="22">
        <f t="shared" si="10"/>
        <v>10</v>
      </c>
      <c r="AO29" s="22">
        <f t="shared" si="10"/>
        <v>90</v>
      </c>
      <c r="AP29" s="22">
        <f t="shared" si="10"/>
        <v>610</v>
      </c>
      <c r="AQ29" s="22">
        <f t="shared" si="10"/>
        <v>0</v>
      </c>
      <c r="AR29" s="22">
        <f t="shared" si="10"/>
        <v>130</v>
      </c>
      <c r="AS29" s="22">
        <f t="shared" si="10"/>
        <v>0</v>
      </c>
      <c r="AT29" s="22">
        <f t="shared" si="10"/>
        <v>130</v>
      </c>
      <c r="AU29" s="22">
        <f t="shared" si="10"/>
        <v>240</v>
      </c>
      <c r="AV29" s="22">
        <f t="shared" si="10"/>
        <v>0</v>
      </c>
      <c r="AW29" s="22">
        <f t="shared" si="10"/>
        <v>105</v>
      </c>
      <c r="AX29" s="22">
        <f t="shared" si="10"/>
        <v>35</v>
      </c>
      <c r="AY29" s="22">
        <f t="shared" si="10"/>
        <v>120</v>
      </c>
      <c r="AZ29" s="22">
        <f t="shared" si="10"/>
        <v>70</v>
      </c>
      <c r="BA29" s="22">
        <f t="shared" si="10"/>
        <v>0</v>
      </c>
      <c r="BB29" s="22">
        <f t="shared" si="10"/>
        <v>6</v>
      </c>
      <c r="BC29" s="22">
        <f t="shared" si="10"/>
        <v>0</v>
      </c>
      <c r="BD29" s="22">
        <f t="shared" si="10"/>
        <v>576</v>
      </c>
      <c r="BE29" s="22">
        <f t="shared" si="10"/>
        <v>5531</v>
      </c>
      <c r="BF29" s="22">
        <f t="shared" si="10"/>
        <v>1321.2</v>
      </c>
    </row>
    <row r="30" spans="1:58" ht="11.25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1.25" customHeight="1">
      <c r="C31" s="140"/>
      <c r="D31" s="140"/>
      <c r="E31" s="2"/>
      <c r="F31" s="2"/>
      <c r="G31" s="2"/>
      <c r="H31" s="2"/>
      <c r="I31" s="2"/>
      <c r="J31" s="4"/>
      <c r="K31" s="13" t="s">
        <v>300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13" t="s">
        <v>246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94" t="s">
        <v>252</v>
      </c>
      <c r="AL31" s="2"/>
      <c r="AM31" s="2"/>
      <c r="AN31" s="2"/>
      <c r="AO31" s="2"/>
      <c r="AP31" s="2"/>
      <c r="AQ31" s="194" t="s">
        <v>264</v>
      </c>
      <c r="AR31" s="2"/>
      <c r="AS31" s="2"/>
      <c r="AT31" s="2"/>
      <c r="AU31" s="194" t="s">
        <v>278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1.25" customHeight="1">
      <c r="C32" s="140"/>
      <c r="D32" s="140"/>
      <c r="E32" s="2"/>
      <c r="F32" s="2"/>
      <c r="G32" s="2"/>
      <c r="H32" s="2"/>
      <c r="I32" s="2"/>
      <c r="J32" s="4"/>
      <c r="K32" s="4"/>
      <c r="L32" s="271" t="s">
        <v>301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  <c r="AA32" s="271" t="s">
        <v>247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72" t="s">
        <v>255</v>
      </c>
      <c r="AM32" s="2"/>
      <c r="AN32" s="2"/>
      <c r="AO32" s="2"/>
      <c r="AP32" s="2"/>
      <c r="AQ32" s="2"/>
      <c r="AR32" s="2" t="s">
        <v>265</v>
      </c>
      <c r="AS32" s="2"/>
      <c r="AT32" s="2"/>
      <c r="AU32" s="2"/>
      <c r="AV32" s="272" t="s">
        <v>281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2:58" ht="11.25" customHeight="1">
      <c r="C33" s="140"/>
      <c r="D33" s="140"/>
      <c r="E33" s="2"/>
      <c r="F33" s="2"/>
      <c r="G33" s="2"/>
      <c r="H33" s="2"/>
      <c r="I33" s="2"/>
      <c r="J33" s="4"/>
      <c r="K33" s="4"/>
      <c r="L33" s="4"/>
      <c r="M33" s="13" t="s">
        <v>302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  <c r="AA33" s="2"/>
      <c r="AB33" s="13" t="s">
        <v>321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94" t="s">
        <v>253</v>
      </c>
      <c r="AN33" s="2"/>
      <c r="AO33" s="2"/>
      <c r="AP33" s="2"/>
      <c r="AQ33" s="2"/>
      <c r="AR33" s="2"/>
      <c r="AS33" s="194" t="s">
        <v>266</v>
      </c>
      <c r="AT33" s="2"/>
      <c r="AU33" s="2"/>
      <c r="AV33" s="2"/>
      <c r="AW33" s="194" t="s">
        <v>282</v>
      </c>
      <c r="AX33" s="2"/>
      <c r="AY33" s="2"/>
      <c r="AZ33" s="2"/>
      <c r="BA33" s="2"/>
      <c r="BB33" s="2"/>
      <c r="BC33" s="2"/>
      <c r="BD33" s="2"/>
      <c r="BE33" s="2"/>
      <c r="BF33" s="2"/>
    </row>
    <row r="34" spans="2:58" ht="11.25" customHeight="1">
      <c r="C34" s="140"/>
      <c r="D34" s="140"/>
      <c r="E34" s="2"/>
      <c r="F34" s="2"/>
      <c r="G34" s="2"/>
      <c r="H34" s="2"/>
      <c r="I34" s="2"/>
      <c r="J34" s="4"/>
      <c r="K34" s="4"/>
      <c r="L34" s="4"/>
      <c r="M34" s="4"/>
      <c r="N34" s="270" t="s">
        <v>303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  <c r="AA34" s="2"/>
      <c r="AB34" s="2"/>
      <c r="AC34" s="115" t="s">
        <v>322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72" t="s">
        <v>254</v>
      </c>
      <c r="AO34" s="2"/>
      <c r="AP34" s="2"/>
      <c r="AQ34" s="2"/>
      <c r="AR34" s="2"/>
      <c r="AS34" s="2"/>
      <c r="AT34" s="2"/>
      <c r="AU34" s="2"/>
      <c r="AV34" s="2"/>
      <c r="AW34" s="2"/>
      <c r="AX34" s="272" t="s">
        <v>284</v>
      </c>
      <c r="AY34" s="2"/>
      <c r="AZ34" s="2"/>
      <c r="BA34" s="2"/>
      <c r="BB34" s="2"/>
      <c r="BC34" s="2"/>
      <c r="BD34" s="2"/>
      <c r="BE34" s="2"/>
      <c r="BF34" s="2"/>
    </row>
    <row r="35" spans="2:58" ht="11.25" customHeight="1">
      <c r="C35" s="140"/>
      <c r="D35" s="140"/>
      <c r="E35" s="2"/>
      <c r="F35" s="2"/>
      <c r="G35" s="2"/>
      <c r="H35" s="2"/>
      <c r="I35" s="2"/>
      <c r="J35" s="4"/>
      <c r="K35" s="4"/>
      <c r="L35" s="4"/>
      <c r="M35" s="4"/>
      <c r="N35" s="4"/>
      <c r="O35" s="194" t="s">
        <v>304</v>
      </c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  <c r="AA35" s="2"/>
      <c r="AB35" s="2"/>
      <c r="AC35" s="2"/>
      <c r="AD35" s="13" t="s">
        <v>368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94" t="s">
        <v>261</v>
      </c>
      <c r="AP35" s="2"/>
      <c r="AQ35" s="2"/>
      <c r="AR35" s="2"/>
      <c r="AS35" s="2"/>
      <c r="AT35" s="2"/>
      <c r="AU35" s="2"/>
      <c r="AV35" s="2"/>
      <c r="AW35" s="2"/>
      <c r="AX35" s="2"/>
      <c r="AY35" s="194" t="s">
        <v>285</v>
      </c>
      <c r="AZ35" s="2"/>
      <c r="BA35" s="2"/>
      <c r="BB35" s="2"/>
      <c r="BC35" s="2"/>
      <c r="BD35" s="2"/>
      <c r="BE35" s="3"/>
    </row>
    <row r="36" spans="2:58" ht="11.25" customHeight="1">
      <c r="C36" s="140"/>
      <c r="D36" s="140"/>
      <c r="E36" s="2"/>
      <c r="F36" s="2"/>
      <c r="G36" s="2"/>
      <c r="H36" s="2"/>
      <c r="I36" s="2"/>
      <c r="J36" s="4"/>
      <c r="K36" s="4"/>
      <c r="L36" s="4"/>
      <c r="M36" s="4"/>
      <c r="N36" s="4"/>
      <c r="O36" s="4"/>
      <c r="P36" s="270" t="s">
        <v>310</v>
      </c>
      <c r="Q36" s="4"/>
      <c r="R36" s="4"/>
      <c r="S36" s="4"/>
      <c r="T36" s="4"/>
      <c r="U36" s="4"/>
      <c r="V36" s="4"/>
      <c r="W36" s="4"/>
      <c r="X36" s="4"/>
      <c r="Y36" s="2"/>
      <c r="Z36" s="2"/>
      <c r="AA36" s="2"/>
      <c r="AB36" s="2"/>
      <c r="AC36" s="2"/>
      <c r="AD36" s="2"/>
      <c r="AE36" s="115" t="s">
        <v>373</v>
      </c>
      <c r="AF36" s="115"/>
      <c r="AG36" s="115"/>
      <c r="AH36" s="115"/>
      <c r="AI36" s="115"/>
      <c r="AJ36" s="2"/>
      <c r="AK36" s="2"/>
      <c r="AL36" s="2"/>
      <c r="AM36" s="2"/>
      <c r="AN36" s="2"/>
      <c r="AO36" s="2"/>
      <c r="AP36" s="2"/>
      <c r="AQ36" s="2"/>
      <c r="AR36" s="2"/>
      <c r="AS36" s="194" t="s">
        <v>272</v>
      </c>
      <c r="AT36" s="2"/>
      <c r="AU36" s="2"/>
      <c r="AV36" s="2"/>
      <c r="AW36" s="2"/>
      <c r="AX36" s="2"/>
      <c r="AY36" s="2"/>
      <c r="AZ36" s="272" t="s">
        <v>286</v>
      </c>
      <c r="BA36" s="2"/>
      <c r="BB36" s="2"/>
      <c r="BC36" s="2"/>
      <c r="BD36" s="2"/>
      <c r="BE36" s="3"/>
    </row>
    <row r="37" spans="2:58">
      <c r="C37" s="72"/>
      <c r="D37" s="7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  <c r="P37" s="4"/>
      <c r="Q37" s="194" t="s">
        <v>311</v>
      </c>
      <c r="R37" s="4"/>
      <c r="S37" s="4"/>
      <c r="T37" s="4"/>
      <c r="U37" s="4"/>
      <c r="V37" s="4"/>
      <c r="W37" s="4"/>
      <c r="X37" s="4"/>
      <c r="Y37" s="2"/>
      <c r="Z37" s="2"/>
      <c r="AA37" s="2"/>
      <c r="AB37" s="2"/>
      <c r="AC37" s="2"/>
      <c r="AD37" s="2"/>
      <c r="AE37" s="2"/>
      <c r="AF37" s="276" t="s">
        <v>409</v>
      </c>
      <c r="AG37" s="2"/>
      <c r="AH37" s="2"/>
      <c r="AI37" s="2"/>
      <c r="AJ37" s="115"/>
      <c r="AK37" s="2"/>
      <c r="AL37" s="2"/>
      <c r="AM37" s="2"/>
      <c r="AN37" s="2"/>
      <c r="AO37" s="2"/>
      <c r="AP37" s="2"/>
      <c r="AQ37" s="2"/>
      <c r="AR37" s="2"/>
      <c r="AS37" s="272" t="s">
        <v>270</v>
      </c>
      <c r="AT37" s="2"/>
      <c r="AU37" s="2"/>
      <c r="AV37" s="2"/>
      <c r="AW37" s="2"/>
      <c r="AX37" s="2"/>
      <c r="AY37" s="2"/>
      <c r="AZ37" s="2"/>
      <c r="BA37" s="194" t="s">
        <v>287</v>
      </c>
      <c r="BB37" s="2"/>
      <c r="BC37" s="2"/>
      <c r="BD37" s="2"/>
      <c r="BE37" s="3"/>
    </row>
    <row r="38" spans="2:58">
      <c r="C38" s="72"/>
      <c r="D38" s="7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270" t="s">
        <v>312</v>
      </c>
      <c r="S38" s="4"/>
      <c r="T38" s="4"/>
      <c r="U38" s="4"/>
      <c r="V38" s="4"/>
      <c r="W38" s="4"/>
      <c r="X38" s="4"/>
      <c r="Y38" s="2"/>
      <c r="Z38" s="2"/>
      <c r="AA38" s="2"/>
      <c r="AB38" s="2"/>
      <c r="AC38" s="2"/>
      <c r="AD38" s="2"/>
      <c r="AE38" s="2"/>
      <c r="AF38" s="2"/>
      <c r="AG38" s="115" t="s">
        <v>372</v>
      </c>
      <c r="AH38" s="115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94" t="s">
        <v>271</v>
      </c>
      <c r="AT38" s="2"/>
      <c r="AU38" s="2"/>
      <c r="AV38" s="2"/>
      <c r="AW38" s="2"/>
      <c r="AX38" s="2"/>
      <c r="AY38" s="2"/>
      <c r="AZ38" s="2"/>
      <c r="BA38" s="2"/>
      <c r="BB38" s="272" t="s">
        <v>435</v>
      </c>
      <c r="BC38" s="2"/>
      <c r="BD38" s="2"/>
      <c r="BE38" s="3"/>
    </row>
    <row r="39" spans="2:58">
      <c r="C39" s="72"/>
      <c r="D39" s="7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4"/>
      <c r="Q39" s="4"/>
      <c r="R39" s="4"/>
      <c r="S39" s="194" t="s">
        <v>313</v>
      </c>
      <c r="T39" s="4"/>
      <c r="U39" s="4"/>
      <c r="V39" s="4"/>
      <c r="W39" s="4"/>
      <c r="X39" s="4"/>
      <c r="Y39" s="2"/>
      <c r="Z39" s="2"/>
      <c r="AA39" s="2"/>
      <c r="AB39" s="2"/>
      <c r="AC39" s="2"/>
      <c r="AD39" s="2"/>
      <c r="AE39" s="2"/>
      <c r="AF39" s="2"/>
      <c r="AG39" s="2"/>
      <c r="AH39" s="276" t="s">
        <v>410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72" t="s">
        <v>273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"/>
    </row>
    <row r="40" spans="2:58">
      <c r="C40" s="72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4"/>
      <c r="P40" s="4"/>
      <c r="Q40" s="4"/>
      <c r="R40" s="4"/>
      <c r="S40" s="4"/>
      <c r="T40" s="270" t="s">
        <v>314</v>
      </c>
      <c r="U40" s="4"/>
      <c r="V40" s="4"/>
      <c r="W40" s="4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273" t="s">
        <v>342</v>
      </c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3"/>
    </row>
    <row r="41" spans="2:58">
      <c r="C41" s="72"/>
      <c r="D41" s="72"/>
      <c r="J41" s="76"/>
      <c r="K41" s="76"/>
      <c r="L41" s="76"/>
      <c r="M41" s="76"/>
      <c r="N41" s="76"/>
      <c r="O41" s="76"/>
      <c r="P41" s="4"/>
      <c r="Q41" s="4"/>
      <c r="R41" s="4"/>
      <c r="S41" s="4"/>
      <c r="T41" s="4"/>
      <c r="U41" s="194" t="s">
        <v>432</v>
      </c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274" t="s">
        <v>343</v>
      </c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3"/>
    </row>
    <row r="42" spans="2:58">
      <c r="C42" s="72"/>
      <c r="D42" s="72"/>
      <c r="M42" s="76"/>
      <c r="N42" s="76"/>
      <c r="O42" s="76"/>
      <c r="P42" s="76"/>
      <c r="Q42" s="76"/>
      <c r="R42" s="76"/>
      <c r="S42" s="76"/>
      <c r="T42" s="76"/>
      <c r="U42" s="76"/>
      <c r="V42" s="194" t="s">
        <v>428</v>
      </c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273" t="s">
        <v>352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3"/>
    </row>
    <row r="43" spans="2:58">
      <c r="B43" s="144"/>
      <c r="C43" s="72"/>
      <c r="D43" s="72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194" t="s">
        <v>427</v>
      </c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3"/>
    </row>
    <row r="44" spans="2:58">
      <c r="B44" s="144" t="s">
        <v>241</v>
      </c>
      <c r="C44" s="72"/>
      <c r="D44" s="72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3"/>
    </row>
    <row r="45" spans="2:58">
      <c r="B45" s="145" t="s">
        <v>242</v>
      </c>
      <c r="J45" s="147" t="s">
        <v>443</v>
      </c>
      <c r="K45" s="468">
        <f>K29</f>
        <v>0</v>
      </c>
      <c r="L45" s="468">
        <f t="shared" ref="L45:BD45" si="11">L29</f>
        <v>0</v>
      </c>
      <c r="M45" s="468">
        <f t="shared" si="11"/>
        <v>130</v>
      </c>
      <c r="N45" s="468">
        <f t="shared" si="11"/>
        <v>130</v>
      </c>
      <c r="O45" s="468">
        <f t="shared" si="11"/>
        <v>100</v>
      </c>
      <c r="P45" s="468">
        <f t="shared" si="11"/>
        <v>0</v>
      </c>
      <c r="Q45" s="468">
        <f t="shared" si="11"/>
        <v>0</v>
      </c>
      <c r="R45" s="468">
        <f t="shared" si="11"/>
        <v>360</v>
      </c>
      <c r="S45" s="468">
        <f t="shared" si="11"/>
        <v>150</v>
      </c>
      <c r="T45" s="468">
        <f t="shared" si="11"/>
        <v>15</v>
      </c>
      <c r="U45" s="468">
        <f t="shared" si="11"/>
        <v>72</v>
      </c>
      <c r="V45" s="468">
        <f t="shared" si="11"/>
        <v>3</v>
      </c>
      <c r="W45" s="468">
        <f t="shared" si="11"/>
        <v>0</v>
      </c>
      <c r="X45" s="468">
        <f t="shared" si="11"/>
        <v>960</v>
      </c>
      <c r="Y45" s="468">
        <f t="shared" si="11"/>
        <v>0</v>
      </c>
      <c r="Z45" s="468">
        <f t="shared" si="11"/>
        <v>90</v>
      </c>
      <c r="AA45" s="468">
        <f t="shared" si="11"/>
        <v>30</v>
      </c>
      <c r="AB45" s="468">
        <f t="shared" si="11"/>
        <v>140</v>
      </c>
      <c r="AC45" s="468">
        <f t="shared" si="11"/>
        <v>80</v>
      </c>
      <c r="AD45" s="468">
        <f t="shared" si="11"/>
        <v>10</v>
      </c>
      <c r="AE45" s="468">
        <f t="shared" si="11"/>
        <v>10</v>
      </c>
      <c r="AF45" s="468">
        <f t="shared" si="11"/>
        <v>30</v>
      </c>
      <c r="AG45" s="468">
        <f t="shared" si="11"/>
        <v>0</v>
      </c>
      <c r="AH45" s="468">
        <f t="shared" si="11"/>
        <v>0</v>
      </c>
      <c r="AI45" s="468">
        <f t="shared" si="11"/>
        <v>0</v>
      </c>
      <c r="AJ45" s="468">
        <f t="shared" si="11"/>
        <v>360</v>
      </c>
      <c r="AK45" s="468">
        <f t="shared" si="11"/>
        <v>140</v>
      </c>
      <c r="AL45" s="468">
        <f t="shared" si="11"/>
        <v>260</v>
      </c>
      <c r="AM45" s="468">
        <f t="shared" si="11"/>
        <v>110</v>
      </c>
      <c r="AN45" s="468">
        <f t="shared" si="11"/>
        <v>10</v>
      </c>
      <c r="AO45" s="468">
        <f t="shared" si="11"/>
        <v>90</v>
      </c>
      <c r="AP45" s="468">
        <f t="shared" si="11"/>
        <v>610</v>
      </c>
      <c r="AQ45" s="468">
        <f t="shared" si="11"/>
        <v>0</v>
      </c>
      <c r="AR45" s="468">
        <f t="shared" si="11"/>
        <v>130</v>
      </c>
      <c r="AS45" s="468">
        <f t="shared" si="11"/>
        <v>0</v>
      </c>
      <c r="AT45" s="468">
        <f t="shared" si="11"/>
        <v>130</v>
      </c>
      <c r="AU45" s="468">
        <f t="shared" si="11"/>
        <v>240</v>
      </c>
      <c r="AV45" s="468">
        <f t="shared" si="11"/>
        <v>0</v>
      </c>
      <c r="AW45" s="468">
        <f t="shared" si="11"/>
        <v>105</v>
      </c>
      <c r="AX45" s="468">
        <f t="shared" si="11"/>
        <v>35</v>
      </c>
      <c r="AY45" s="468">
        <f t="shared" si="11"/>
        <v>120</v>
      </c>
      <c r="AZ45" s="468">
        <f t="shared" si="11"/>
        <v>70</v>
      </c>
      <c r="BA45" s="468">
        <f t="shared" si="11"/>
        <v>0</v>
      </c>
      <c r="BB45" s="468">
        <f t="shared" si="11"/>
        <v>6</v>
      </c>
      <c r="BC45" s="468">
        <f t="shared" si="11"/>
        <v>0</v>
      </c>
      <c r="BD45" s="468">
        <f t="shared" si="11"/>
        <v>576</v>
      </c>
      <c r="BE45" s="3"/>
    </row>
    <row r="46" spans="2:58">
      <c r="L46" s="3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4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476"/>
      <c r="AK46" s="76"/>
      <c r="AL46" s="76"/>
      <c r="AM46" s="76"/>
      <c r="AN46" s="76"/>
      <c r="AO46" s="76"/>
      <c r="AP46" s="76"/>
      <c r="AQ46" s="76"/>
      <c r="AR46" s="76"/>
      <c r="AS46" s="76"/>
      <c r="AT46" s="476"/>
      <c r="AU46" s="76"/>
      <c r="AV46" s="76"/>
      <c r="AW46" s="76"/>
      <c r="AX46" s="76"/>
      <c r="AY46" s="76"/>
      <c r="AZ46" s="76"/>
      <c r="BA46" s="76"/>
      <c r="BB46" s="76"/>
      <c r="BC46" s="76"/>
      <c r="BD46" s="476"/>
      <c r="BE46" s="3"/>
    </row>
    <row r="47" spans="2:58">
      <c r="L47" s="3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3"/>
    </row>
    <row r="48" spans="2:58">
      <c r="L48" s="3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3"/>
    </row>
    <row r="49" spans="13:57"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3"/>
    </row>
    <row r="50" spans="13:57"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3"/>
    </row>
    <row r="51" spans="13:57"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</row>
    <row r="52" spans="13:57"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</row>
    <row r="53" spans="13:57"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</row>
    <row r="54" spans="13:57"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</row>
    <row r="55" spans="13:57"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</row>
    <row r="56" spans="13:57"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</row>
    <row r="57" spans="13:57"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</row>
    <row r="58" spans="13:57"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</row>
    <row r="59" spans="13:57"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</row>
    <row r="60" spans="13:57"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</row>
  </sheetData>
  <mergeCells count="15">
    <mergeCell ref="BE1:BF1"/>
    <mergeCell ref="A29:B29"/>
    <mergeCell ref="E1:G1"/>
    <mergeCell ref="H1:J1"/>
    <mergeCell ref="A3:A6"/>
    <mergeCell ref="A7:A9"/>
    <mergeCell ref="A27:A28"/>
    <mergeCell ref="C1:D1"/>
    <mergeCell ref="AK1:AP1"/>
    <mergeCell ref="AQ1:AT1"/>
    <mergeCell ref="AU1:BD1"/>
    <mergeCell ref="A1:A2"/>
    <mergeCell ref="B1:B2"/>
    <mergeCell ref="K1:Y1"/>
    <mergeCell ref="Z1:AJ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pane ySplit="2" topLeftCell="A3" activePane="bottomLeft" state="frozen"/>
      <selection pane="bottomLeft" activeCell="M44" sqref="M44"/>
    </sheetView>
  </sheetViews>
  <sheetFormatPr defaultRowHeight="11.25"/>
  <cols>
    <col min="1" max="1" width="8.140625" style="8" bestFit="1" customWidth="1"/>
    <col min="2" max="2" width="6.5703125" style="8" bestFit="1" customWidth="1"/>
    <col min="3" max="3" width="48.140625" style="79" customWidth="1"/>
    <col min="4" max="4" width="18.85546875" style="3" bestFit="1" customWidth="1"/>
    <col min="5" max="5" width="6.28515625" style="2" bestFit="1" customWidth="1"/>
    <col min="6" max="6" width="6.85546875" style="2" bestFit="1" customWidth="1"/>
    <col min="7" max="10" width="8.140625" style="2" bestFit="1" customWidth="1"/>
    <col min="11" max="11" width="11.85546875" style="2" bestFit="1" customWidth="1"/>
    <col min="12" max="12" width="11.5703125" style="2" bestFit="1" customWidth="1"/>
    <col min="13" max="13" width="16.7109375" style="2" customWidth="1"/>
    <col min="14" max="14" width="10.85546875" style="2" bestFit="1" customWidth="1"/>
    <col min="15" max="16" width="10.85546875" style="2" customWidth="1"/>
    <col min="17" max="17" width="12.140625" style="2" bestFit="1" customWidth="1"/>
    <col min="18" max="18" width="8.7109375" style="74" bestFit="1" customWidth="1"/>
    <col min="19" max="19" width="8" style="3" customWidth="1"/>
    <col min="20" max="23" width="8.7109375" style="3" customWidth="1"/>
    <col min="24" max="25" width="3.28515625" style="3" bestFit="1" customWidth="1"/>
    <col min="26" max="16384" width="9.140625" style="3"/>
  </cols>
  <sheetData>
    <row r="1" spans="1:23" ht="15.75" customHeight="1">
      <c r="A1" s="667" t="s">
        <v>1</v>
      </c>
      <c r="B1" s="669" t="s">
        <v>2</v>
      </c>
      <c r="C1" s="671" t="s">
        <v>0</v>
      </c>
      <c r="D1" s="673" t="s">
        <v>7</v>
      </c>
      <c r="E1" s="679" t="s">
        <v>6</v>
      </c>
      <c r="F1" s="680"/>
      <c r="G1" s="681" t="s">
        <v>5</v>
      </c>
      <c r="H1" s="682"/>
      <c r="I1" s="679" t="s">
        <v>68</v>
      </c>
      <c r="J1" s="680"/>
      <c r="K1" s="664" t="s">
        <v>9</v>
      </c>
      <c r="L1" s="662" t="s">
        <v>90</v>
      </c>
      <c r="M1" s="485" t="s">
        <v>96</v>
      </c>
      <c r="N1" s="486"/>
      <c r="O1" s="486"/>
      <c r="P1" s="486"/>
      <c r="Q1" s="487"/>
      <c r="R1" s="656" t="s">
        <v>98</v>
      </c>
      <c r="S1" s="657"/>
      <c r="T1" s="657"/>
      <c r="U1" s="657"/>
      <c r="V1" s="657"/>
      <c r="W1" s="658"/>
    </row>
    <row r="2" spans="1:23" ht="15.75" customHeight="1" thickBot="1">
      <c r="A2" s="668"/>
      <c r="B2" s="670"/>
      <c r="C2" s="672"/>
      <c r="D2" s="524"/>
      <c r="E2" s="49"/>
      <c r="F2" s="17" t="s">
        <v>9</v>
      </c>
      <c r="G2" s="50"/>
      <c r="H2" s="50" t="s">
        <v>9</v>
      </c>
      <c r="I2" s="51"/>
      <c r="J2" s="17" t="s">
        <v>9</v>
      </c>
      <c r="K2" s="665"/>
      <c r="L2" s="663"/>
      <c r="M2" s="246" t="s">
        <v>190</v>
      </c>
      <c r="N2" s="246" t="s">
        <v>64</v>
      </c>
      <c r="O2" s="246" t="s">
        <v>60</v>
      </c>
      <c r="P2" s="246" t="s">
        <v>188</v>
      </c>
      <c r="Q2" s="247" t="s">
        <v>442</v>
      </c>
      <c r="R2" s="659" t="s">
        <v>353</v>
      </c>
      <c r="S2" s="660"/>
      <c r="T2" s="660"/>
      <c r="U2" s="661"/>
      <c r="V2" s="452"/>
      <c r="W2" s="248"/>
    </row>
    <row r="3" spans="1:23" s="5" customFormat="1">
      <c r="A3" s="640" t="str">
        <f>'1-συμβολαια'!A3</f>
        <v>..????..</v>
      </c>
      <c r="B3" s="683">
        <f>'1-συμβολαια'!B3</f>
        <v>5</v>
      </c>
      <c r="C3" s="183" t="str">
        <f>'1-συμβολαια'!C3</f>
        <v>κληρονομιά πατρός ΑΠΟΔΟΧΗ</v>
      </c>
      <c r="D3" s="412">
        <f>'1-συμβολαια'!D3</f>
        <v>0</v>
      </c>
      <c r="E3" s="411"/>
      <c r="F3" s="411"/>
      <c r="G3" s="411"/>
      <c r="H3" s="411"/>
      <c r="I3" s="411"/>
      <c r="J3" s="411"/>
      <c r="K3" s="250">
        <f>'1-συμβολαια'!N3</f>
        <v>284</v>
      </c>
      <c r="L3" s="250">
        <v>68.16</v>
      </c>
      <c r="M3" s="250">
        <f>'1-συμβολαια'!O3</f>
        <v>147</v>
      </c>
      <c r="N3" s="250">
        <f>'10-φπα'!E3</f>
        <v>35.28</v>
      </c>
      <c r="O3" s="379">
        <f>'11-χαρτόσ'!H3</f>
        <v>0</v>
      </c>
      <c r="P3" s="250">
        <f>'13-ντιΜιΧο'!BE3</f>
        <v>1042</v>
      </c>
      <c r="Q3" s="250">
        <f>'13-ντιΜιΧο'!BF3</f>
        <v>250.79999999999998</v>
      </c>
      <c r="R3" s="400"/>
      <c r="S3" s="341"/>
      <c r="T3" s="341"/>
      <c r="U3" s="341"/>
      <c r="V3" s="341"/>
      <c r="W3" s="342"/>
    </row>
    <row r="4" spans="1:23" s="5" customFormat="1">
      <c r="A4" s="641"/>
      <c r="B4" s="675"/>
      <c r="C4" s="183" t="str">
        <f>'1-συμβολαια'!C4</f>
        <v>κληρονομιά μητρός ΑΠΟΔΟΧΗ - ΑΤΥΠΗ</v>
      </c>
      <c r="D4" s="412">
        <f>'1-συμβολαια'!D4</f>
        <v>0</v>
      </c>
      <c r="E4" s="411"/>
      <c r="F4" s="411"/>
      <c r="G4" s="411"/>
      <c r="H4" s="411"/>
      <c r="I4" s="411"/>
      <c r="J4" s="411"/>
      <c r="K4" s="379">
        <f>'1-συμβολαια'!N4</f>
        <v>0</v>
      </c>
      <c r="L4" s="379"/>
      <c r="M4" s="250">
        <f>'1-συμβολαια'!O4</f>
        <v>311</v>
      </c>
      <c r="N4" s="250">
        <f>'10-φπα'!E4</f>
        <v>74.64</v>
      </c>
      <c r="O4" s="379">
        <f>'11-χαρτόσ'!H4</f>
        <v>0</v>
      </c>
      <c r="P4" s="250">
        <f>'13-ντιΜιΧο'!BE4</f>
        <v>172</v>
      </c>
      <c r="Q4" s="250">
        <f>'13-ντιΜιΧο'!BF4</f>
        <v>41.76</v>
      </c>
      <c r="R4" s="400"/>
      <c r="S4" s="339"/>
      <c r="T4" s="339"/>
      <c r="U4" s="339"/>
      <c r="V4" s="339"/>
      <c r="W4" s="338"/>
    </row>
    <row r="5" spans="1:23" s="5" customFormat="1">
      <c r="A5" s="641"/>
      <c r="B5" s="675"/>
      <c r="C5" s="183" t="str">
        <f>'1-συμβολαια'!C5</f>
        <v>κληρονομιά πατρός από μητέρα ΑΠΟΔΟΧΗ - ΑΤΥΠΗ</v>
      </c>
      <c r="D5" s="412">
        <f>'1-συμβολαια'!D5</f>
        <v>0</v>
      </c>
      <c r="E5" s="411"/>
      <c r="F5" s="411"/>
      <c r="G5" s="411"/>
      <c r="H5" s="411"/>
      <c r="I5" s="411"/>
      <c r="J5" s="411"/>
      <c r="K5" s="379">
        <f>'1-συμβολαια'!N5</f>
        <v>0</v>
      </c>
      <c r="L5" s="379"/>
      <c r="M5" s="250">
        <f>'1-συμβολαια'!O5</f>
        <v>145</v>
      </c>
      <c r="N5" s="250">
        <f>'10-φπα'!E5</f>
        <v>34.799999999999997</v>
      </c>
      <c r="O5" s="250">
        <f>'11-χαρτόσ'!H5</f>
        <v>1</v>
      </c>
      <c r="P5" s="250">
        <f>'13-ντιΜιΧο'!BE5</f>
        <v>10</v>
      </c>
      <c r="Q5" s="250">
        <f>'13-ντιΜιΧο'!BF5</f>
        <v>2.4</v>
      </c>
      <c r="R5" s="400"/>
      <c r="S5" s="339"/>
      <c r="T5" s="339"/>
      <c r="U5" s="339"/>
      <c r="V5" s="339"/>
      <c r="W5" s="338"/>
    </row>
    <row r="6" spans="1:23" s="5" customFormat="1">
      <c r="A6" s="642"/>
      <c r="B6" s="676"/>
      <c r="C6" s="183" t="str">
        <f>'1-συμβολαια'!C6</f>
        <v>δωρεά παππού σε πατέρα - ΑΤΥΠΗ 1940</v>
      </c>
      <c r="D6" s="412">
        <f>'1-συμβολαια'!D6</f>
        <v>0</v>
      </c>
      <c r="E6" s="411"/>
      <c r="F6" s="411"/>
      <c r="G6" s="411"/>
      <c r="H6" s="411"/>
      <c r="I6" s="411"/>
      <c r="J6" s="411"/>
      <c r="K6" s="379">
        <f>'1-συμβολαια'!N6</f>
        <v>0</v>
      </c>
      <c r="L6" s="379"/>
      <c r="M6" s="250">
        <f>'1-συμβολαια'!O6</f>
        <v>95</v>
      </c>
      <c r="N6" s="250">
        <f>'10-φπα'!E6</f>
        <v>22.8</v>
      </c>
      <c r="O6" s="250">
        <f>'11-χαρτόσ'!H6</f>
        <v>1</v>
      </c>
      <c r="P6" s="456">
        <f>'13-ντιΜιΧο'!BE6</f>
        <v>0</v>
      </c>
      <c r="Q6" s="456">
        <f>'13-ντιΜιΧο'!BF6</f>
        <v>0</v>
      </c>
      <c r="R6" s="245">
        <f>SUM(M3:M6)</f>
        <v>698</v>
      </c>
      <c r="S6" s="245">
        <f>SUM(N3:N6)</f>
        <v>167.52</v>
      </c>
      <c r="T6" s="401">
        <f t="shared" ref="T6:U6" si="0">SUM(O3:O6)</f>
        <v>2</v>
      </c>
      <c r="U6" s="245">
        <f t="shared" si="0"/>
        <v>1224</v>
      </c>
      <c r="V6" s="245">
        <f t="shared" ref="V6" si="1">SUM(R3:R6)</f>
        <v>698</v>
      </c>
      <c r="W6" s="402"/>
    </row>
    <row r="7" spans="1:23" s="5" customFormat="1">
      <c r="A7" s="643" t="str">
        <f>'1-συμβολαια'!A7</f>
        <v>..????..</v>
      </c>
      <c r="B7" s="674">
        <f>'1-συμβολαια'!B7</f>
        <v>5</v>
      </c>
      <c r="C7" s="183" t="str">
        <f>'1-συμβολαια'!C7</f>
        <v>κληρονομιάς ΑΠΟΔΟΧΗ</v>
      </c>
      <c r="D7" s="412">
        <f>'1-συμβολαια'!D7</f>
        <v>0</v>
      </c>
      <c r="E7" s="411"/>
      <c r="F7" s="411"/>
      <c r="G7" s="411"/>
      <c r="H7" s="411"/>
      <c r="I7" s="411"/>
      <c r="J7" s="411"/>
      <c r="K7" s="250">
        <f>'1-συμβολαια'!N7</f>
        <v>284</v>
      </c>
      <c r="L7" s="250">
        <v>68.16</v>
      </c>
      <c r="M7" s="250">
        <f>'1-συμβολαια'!O7</f>
        <v>147</v>
      </c>
      <c r="N7" s="250">
        <f>'10-φπα'!E7</f>
        <v>35.28</v>
      </c>
      <c r="O7" s="379">
        <f>'11-χαρτόσ'!H7</f>
        <v>0</v>
      </c>
      <c r="P7" s="250">
        <f>'13-ντιΜιΧο'!BE7</f>
        <v>1102</v>
      </c>
      <c r="Q7" s="250">
        <f>'13-ντιΜιΧο'!BF7</f>
        <v>265.2</v>
      </c>
      <c r="R7" s="400"/>
      <c r="S7" s="339"/>
      <c r="T7" s="339"/>
      <c r="U7" s="339"/>
      <c r="V7" s="339"/>
      <c r="W7" s="338"/>
    </row>
    <row r="8" spans="1:23" s="5" customFormat="1">
      <c r="A8" s="641"/>
      <c r="B8" s="675"/>
      <c r="C8" s="183" t="str">
        <f>'1-συμβολαια'!C8</f>
        <v>κληρονομιάς ΑΠΟΔΟΧΗ πατρός από αδερφό - ΑΤΥΠΗ</v>
      </c>
      <c r="D8" s="412">
        <f>'1-συμβολαια'!D8</f>
        <v>0</v>
      </c>
      <c r="E8" s="411"/>
      <c r="F8" s="411"/>
      <c r="G8" s="411"/>
      <c r="H8" s="411"/>
      <c r="I8" s="411"/>
      <c r="J8" s="411"/>
      <c r="K8" s="379">
        <f>'1-συμβολαια'!N8</f>
        <v>0</v>
      </c>
      <c r="L8" s="379"/>
      <c r="M8" s="250">
        <f>'1-συμβολαια'!O8</f>
        <v>145</v>
      </c>
      <c r="N8" s="250">
        <f>'10-φπα'!E8</f>
        <v>34.799999999999997</v>
      </c>
      <c r="O8" s="250">
        <f>'11-χαρτόσ'!H8</f>
        <v>1</v>
      </c>
      <c r="P8" s="250">
        <f>'13-ντιΜιΧο'!BE8</f>
        <v>102</v>
      </c>
      <c r="Q8" s="250">
        <f>'13-ντιΜιΧο'!BF8</f>
        <v>24.96</v>
      </c>
      <c r="R8" s="400"/>
      <c r="S8" s="339"/>
      <c r="T8" s="339"/>
      <c r="U8" s="339"/>
      <c r="V8" s="339"/>
      <c r="W8" s="338"/>
    </row>
    <row r="9" spans="1:23" s="5" customFormat="1">
      <c r="A9" s="642"/>
      <c r="B9" s="676"/>
      <c r="C9" s="183" t="str">
        <f>'1-συμβολαια'!C9</f>
        <v>κληρονομιάς ΑΠΟΔΟΧΗ μητρός από αδερφό - ΑΤΥΠΗ</v>
      </c>
      <c r="D9" s="412">
        <f>'1-συμβολαια'!D9</f>
        <v>0</v>
      </c>
      <c r="E9" s="411"/>
      <c r="F9" s="411"/>
      <c r="G9" s="411"/>
      <c r="H9" s="411"/>
      <c r="I9" s="411"/>
      <c r="J9" s="411"/>
      <c r="K9" s="379">
        <f>'1-συμβολαια'!N9</f>
        <v>0</v>
      </c>
      <c r="L9" s="379"/>
      <c r="M9" s="250">
        <f>'1-συμβολαια'!O9</f>
        <v>139</v>
      </c>
      <c r="N9" s="250">
        <f>'10-φπα'!E9</f>
        <v>33.36</v>
      </c>
      <c r="O9" s="250">
        <f>'11-χαρτόσ'!H9</f>
        <v>1</v>
      </c>
      <c r="P9" s="250">
        <f>'13-ντιΜιΧο'!BE9</f>
        <v>2</v>
      </c>
      <c r="Q9" s="456">
        <f>'13-ντιΜιΧο'!BF9</f>
        <v>0.96</v>
      </c>
      <c r="R9" s="245">
        <f>SUM(M7:M9)</f>
        <v>431</v>
      </c>
      <c r="S9" s="245">
        <f>SUM(N7:N9)</f>
        <v>103.44</v>
      </c>
      <c r="T9" s="401">
        <f t="shared" ref="T9:U9" si="2">SUM(O7:O9)</f>
        <v>2</v>
      </c>
      <c r="U9" s="245">
        <f t="shared" si="2"/>
        <v>1206</v>
      </c>
      <c r="V9" s="245">
        <f t="shared" ref="V9" si="3">SUM(R7:R9)</f>
        <v>431</v>
      </c>
      <c r="W9" s="338"/>
    </row>
    <row r="10" spans="1:23" s="5" customFormat="1">
      <c r="A10" s="218" t="str">
        <f>'1-συμβολαια'!A10</f>
        <v>..????..</v>
      </c>
      <c r="B10" s="286">
        <f>'1-συμβολαια'!B10</f>
        <v>5</v>
      </c>
      <c r="C10" s="183" t="str">
        <f>'1-συμβολαια'!C10</f>
        <v>δωρεά</v>
      </c>
      <c r="D10" s="249">
        <f>'1-συμβολαια'!D10</f>
        <v>40814.230000000003</v>
      </c>
      <c r="E10" s="411"/>
      <c r="F10" s="411"/>
      <c r="G10" s="411"/>
      <c r="H10" s="411"/>
      <c r="I10" s="411"/>
      <c r="J10" s="411"/>
      <c r="K10" s="250">
        <v>431.51</v>
      </c>
      <c r="L10" s="250">
        <v>103.56</v>
      </c>
      <c r="M10" s="250">
        <f>'1-συμβολαια'!O10</f>
        <v>235.00384000000008</v>
      </c>
      <c r="N10" s="250">
        <f>'10-φπα'!E10</f>
        <v>56.403321599999998</v>
      </c>
      <c r="O10" s="379">
        <f>'11-χαρτόσ'!H10</f>
        <v>0</v>
      </c>
      <c r="P10" s="250">
        <f>'13-ντιΜιΧο'!BE10</f>
        <v>729</v>
      </c>
      <c r="Q10" s="250">
        <f>'13-ντιΜιΧο'!BF10</f>
        <v>175.68</v>
      </c>
      <c r="R10" s="400"/>
      <c r="S10" s="339"/>
      <c r="T10" s="339"/>
      <c r="U10" s="339"/>
      <c r="V10" s="339"/>
      <c r="W10" s="338"/>
    </row>
    <row r="11" spans="1:23" s="5" customFormat="1">
      <c r="A11" s="218" t="str">
        <f>'1-συμβολαια'!A11</f>
        <v>..????..</v>
      </c>
      <c r="B11" s="320">
        <f>'1-συμβολαια'!B11</f>
        <v>5</v>
      </c>
      <c r="C11" s="183" t="str">
        <f>'1-συμβολαια'!C11</f>
        <v>πληρεξούσιο</v>
      </c>
      <c r="D11" s="412">
        <f>'1-συμβολαια'!D11</f>
        <v>0</v>
      </c>
      <c r="E11" s="411"/>
      <c r="F11" s="411"/>
      <c r="G11" s="411"/>
      <c r="H11" s="411"/>
      <c r="I11" s="411"/>
      <c r="J11" s="411"/>
      <c r="K11" s="250">
        <f>'1-συμβολαια'!N11</f>
        <v>96</v>
      </c>
      <c r="L11" s="250">
        <v>23.04</v>
      </c>
      <c r="M11" s="379">
        <f>'1-συμβολαια'!O11</f>
        <v>0</v>
      </c>
      <c r="N11" s="379">
        <f>'10-φπα'!E11</f>
        <v>0</v>
      </c>
      <c r="O11" s="379">
        <f>'11-χαρτόσ'!H11</f>
        <v>0</v>
      </c>
      <c r="P11" s="456">
        <f>'13-ντιΜιΧο'!BE11</f>
        <v>0</v>
      </c>
      <c r="Q11" s="456">
        <f>'13-ντιΜιΧο'!BF11</f>
        <v>0</v>
      </c>
      <c r="R11" s="400"/>
      <c r="S11" s="339"/>
      <c r="T11" s="339"/>
      <c r="U11" s="339"/>
      <c r="V11" s="339"/>
      <c r="W11" s="338"/>
    </row>
    <row r="12" spans="1:23" s="5" customFormat="1">
      <c r="A12" s="218" t="str">
        <f>'1-συμβολαια'!A12</f>
        <v>..????..</v>
      </c>
      <c r="B12" s="321">
        <f>'1-συμβολαια'!B12</f>
        <v>7</v>
      </c>
      <c r="C12" s="183" t="str">
        <f>'1-συμβολαια'!C12</f>
        <v>πληρεξούσιο</v>
      </c>
      <c r="D12" s="412">
        <f>'1-συμβολαια'!D12</f>
        <v>0</v>
      </c>
      <c r="E12" s="411"/>
      <c r="F12" s="411"/>
      <c r="G12" s="411"/>
      <c r="H12" s="411"/>
      <c r="I12" s="411"/>
      <c r="J12" s="411"/>
      <c r="K12" s="250">
        <f>'1-συμβολαια'!N12</f>
        <v>78</v>
      </c>
      <c r="L12" s="250">
        <v>18.72</v>
      </c>
      <c r="M12" s="250">
        <f>'1-συμβολαια'!O12</f>
        <v>-20</v>
      </c>
      <c r="N12" s="250">
        <f>'10-φπα'!E12</f>
        <v>-4.7999999999999989</v>
      </c>
      <c r="O12" s="379">
        <f>'11-χαρτόσ'!H12</f>
        <v>0</v>
      </c>
      <c r="P12" s="456">
        <f>'13-ντιΜιΧο'!BE12</f>
        <v>0</v>
      </c>
      <c r="Q12" s="456">
        <f>'13-ντιΜιΧο'!BF12</f>
        <v>0</v>
      </c>
      <c r="R12" s="400"/>
      <c r="S12" s="339"/>
      <c r="T12" s="339"/>
      <c r="U12" s="339"/>
      <c r="V12" s="339"/>
      <c r="W12" s="338"/>
    </row>
    <row r="13" spans="1:23" s="5" customFormat="1">
      <c r="A13" s="218" t="str">
        <f>'1-συμβολαια'!A13</f>
        <v>..????..</v>
      </c>
      <c r="B13" s="321">
        <f>'1-συμβολαια'!B13</f>
        <v>8</v>
      </c>
      <c r="C13" s="183" t="str">
        <f>'1-συμβολαια'!C13</f>
        <v>πληρεξούσιο</v>
      </c>
      <c r="D13" s="412">
        <f>'1-συμβολαια'!D13</f>
        <v>0</v>
      </c>
      <c r="E13" s="402"/>
      <c r="F13" s="402"/>
      <c r="G13" s="402"/>
      <c r="H13" s="402"/>
      <c r="I13" s="402"/>
      <c r="J13" s="402"/>
      <c r="K13" s="250">
        <f>'1-συμβολαια'!N13</f>
        <v>61</v>
      </c>
      <c r="L13" s="250">
        <v>14.54</v>
      </c>
      <c r="M13" s="379">
        <f>'1-συμβολαια'!O13</f>
        <v>0</v>
      </c>
      <c r="N13" s="250">
        <f>'10-φπα'!E13</f>
        <v>9.9999999999999645E-2</v>
      </c>
      <c r="O13" s="379">
        <f>'11-χαρτόσ'!H13</f>
        <v>0</v>
      </c>
      <c r="P13" s="456">
        <f>'13-ντιΜιΧο'!BE13</f>
        <v>0</v>
      </c>
      <c r="Q13" s="456">
        <f>'13-ντιΜιΧο'!BF13</f>
        <v>0</v>
      </c>
      <c r="R13" s="400"/>
      <c r="S13" s="339"/>
      <c r="T13" s="339"/>
      <c r="U13" s="339"/>
      <c r="V13" s="339"/>
      <c r="W13" s="338"/>
    </row>
    <row r="14" spans="1:23" s="5" customFormat="1">
      <c r="A14" s="218" t="str">
        <f>'1-συμβολαια'!A14</f>
        <v>..????..</v>
      </c>
      <c r="B14" s="326">
        <f>'1-συμβολαια'!B14</f>
        <v>8</v>
      </c>
      <c r="C14" s="183" t="str">
        <f>'1-συμβολαια'!C14</f>
        <v>πληρεξούσιο</v>
      </c>
      <c r="D14" s="412">
        <f>'1-συμβολαια'!D14</f>
        <v>0</v>
      </c>
      <c r="E14" s="402"/>
      <c r="F14" s="402"/>
      <c r="G14" s="402"/>
      <c r="H14" s="402"/>
      <c r="I14" s="402"/>
      <c r="J14" s="402"/>
      <c r="K14" s="250">
        <f>'1-συμβολαια'!N14</f>
        <v>138</v>
      </c>
      <c r="L14" s="250">
        <v>33.119999999999997</v>
      </c>
      <c r="M14" s="379">
        <f>'1-συμβολαια'!O14</f>
        <v>0</v>
      </c>
      <c r="N14" s="379">
        <f>'10-φπα'!E14</f>
        <v>0</v>
      </c>
      <c r="O14" s="379">
        <f>'11-χαρτόσ'!H14</f>
        <v>0</v>
      </c>
      <c r="P14" s="456">
        <f>'13-ντιΜιΧο'!BE14</f>
        <v>0</v>
      </c>
      <c r="Q14" s="456">
        <f>'13-ντιΜιΧο'!BF14</f>
        <v>0</v>
      </c>
      <c r="R14" s="400"/>
      <c r="S14" s="339"/>
      <c r="T14" s="339"/>
      <c r="U14" s="339"/>
      <c r="V14" s="339"/>
      <c r="W14" s="338"/>
    </row>
    <row r="15" spans="1:23" s="5" customFormat="1">
      <c r="A15" s="218" t="str">
        <f>'1-συμβολαια'!A15</f>
        <v>..????..</v>
      </c>
      <c r="B15" s="326">
        <f>'1-συμβολαια'!B15</f>
        <v>12</v>
      </c>
      <c r="C15" s="183" t="str">
        <f>'1-συμβολαια'!C15</f>
        <v>μίσθωση 12 έτη  7.800/έτος</v>
      </c>
      <c r="D15" s="249">
        <f>'1-συμβολαια'!D15</f>
        <v>93600</v>
      </c>
      <c r="E15" s="402"/>
      <c r="F15" s="402"/>
      <c r="G15" s="402"/>
      <c r="H15" s="402"/>
      <c r="I15" s="402"/>
      <c r="J15" s="402"/>
      <c r="K15" s="250">
        <f>'1-συμβολαια'!N15</f>
        <v>894.8</v>
      </c>
      <c r="L15" s="250">
        <v>214.75</v>
      </c>
      <c r="M15" s="250">
        <f>'1-συμβολαια'!O15</f>
        <v>120.00000000000011</v>
      </c>
      <c r="N15" s="250">
        <f>'10-φπα'!E15</f>
        <v>28.802000000000021</v>
      </c>
      <c r="O15" s="379">
        <f>'11-χαρτόσ'!H15</f>
        <v>0</v>
      </c>
      <c r="P15" s="250">
        <f>'13-ντιΜιΧο'!BE15</f>
        <v>568</v>
      </c>
      <c r="Q15" s="250">
        <f>'13-ντιΜιΧο'!BF15</f>
        <v>137.04</v>
      </c>
      <c r="R15" s="400"/>
      <c r="S15" s="339"/>
      <c r="T15" s="339"/>
      <c r="U15" s="339"/>
      <c r="V15" s="339"/>
      <c r="W15" s="338"/>
    </row>
    <row r="16" spans="1:23" s="5" customFormat="1">
      <c r="A16" s="771" t="str">
        <f>'1-συμβολαια'!A16</f>
        <v>..????..</v>
      </c>
      <c r="B16" s="772">
        <v>12</v>
      </c>
      <c r="C16" s="773" t="s">
        <v>405</v>
      </c>
      <c r="D16" s="412"/>
      <c r="E16" s="402"/>
      <c r="F16" s="402"/>
      <c r="G16" s="402"/>
      <c r="H16" s="402"/>
      <c r="I16" s="402"/>
      <c r="J16" s="402"/>
      <c r="K16" s="250">
        <v>-894.8</v>
      </c>
      <c r="L16" s="250">
        <v>-214.75</v>
      </c>
      <c r="M16" s="774"/>
      <c r="N16" s="774"/>
      <c r="O16" s="774"/>
      <c r="P16" s="774"/>
      <c r="Q16" s="774"/>
      <c r="R16" s="775"/>
      <c r="S16" s="776"/>
      <c r="T16" s="776"/>
      <c r="U16" s="776"/>
      <c r="V16" s="776"/>
      <c r="W16" s="777"/>
    </row>
    <row r="17" spans="1:23" s="5" customFormat="1">
      <c r="A17" s="771">
        <v>5</v>
      </c>
      <c r="B17" s="772">
        <v>12</v>
      </c>
      <c r="C17" s="773" t="s">
        <v>457</v>
      </c>
      <c r="D17" s="412"/>
      <c r="E17" s="402"/>
      <c r="F17" s="402"/>
      <c r="G17" s="151">
        <v>894.8</v>
      </c>
      <c r="H17" s="151">
        <v>894.8</v>
      </c>
      <c r="I17" s="151">
        <v>178.96</v>
      </c>
      <c r="J17" s="151">
        <v>178.96</v>
      </c>
      <c r="K17" s="379"/>
      <c r="L17" s="250">
        <v>214.75</v>
      </c>
      <c r="M17" s="774"/>
      <c r="N17" s="774"/>
      <c r="O17" s="774"/>
      <c r="P17" s="774"/>
      <c r="Q17" s="774"/>
      <c r="R17" s="775"/>
      <c r="S17" s="776"/>
      <c r="T17" s="776"/>
      <c r="U17" s="776"/>
      <c r="V17" s="776"/>
      <c r="W17" s="777"/>
    </row>
    <row r="18" spans="1:23" s="5" customFormat="1">
      <c r="A18" s="218" t="str">
        <f>'1-συμβολαια'!A16</f>
        <v>..????..</v>
      </c>
      <c r="B18" s="355">
        <f>'1-συμβολαια'!B16</f>
        <v>12</v>
      </c>
      <c r="C18" s="183" t="str">
        <f>'1-συμβολαια'!C16</f>
        <v>αγοραπωλησίας ΠΡΟΣΥΜΦΩΝΟ τίμημα = 15.000 αρραβών =</v>
      </c>
      <c r="D18" s="249">
        <f>'1-συμβολαια'!D16</f>
        <v>12114</v>
      </c>
      <c r="E18" s="402"/>
      <c r="F18" s="402"/>
      <c r="G18" s="402"/>
      <c r="H18" s="402"/>
      <c r="I18" s="402"/>
      <c r="J18" s="402"/>
      <c r="K18" s="250">
        <f>'1-συμβολαια'!N16</f>
        <v>320</v>
      </c>
      <c r="L18" s="250">
        <v>76.8</v>
      </c>
      <c r="M18" s="250">
        <f>'1-συμβολαια'!O16</f>
        <v>-103.08799999999999</v>
      </c>
      <c r="N18" s="250">
        <f>'10-φπα'!E16</f>
        <v>-24.741119999999995</v>
      </c>
      <c r="O18" s="379">
        <f>'11-χαρτόσ'!H16</f>
        <v>0</v>
      </c>
      <c r="P18" s="250">
        <f>'13-ντιΜιΧο'!BE16</f>
        <v>160</v>
      </c>
      <c r="Q18" s="250">
        <f>'13-ντιΜιΧο'!BF16</f>
        <v>38.4</v>
      </c>
      <c r="R18" s="400"/>
      <c r="S18" s="339"/>
      <c r="T18" s="339"/>
      <c r="U18" s="339"/>
      <c r="V18" s="473"/>
      <c r="W18" s="372" t="s">
        <v>412</v>
      </c>
    </row>
    <row r="19" spans="1:23" s="5" customFormat="1">
      <c r="A19" s="218" t="str">
        <f>'1-συμβολαια'!A17</f>
        <v>..????..</v>
      </c>
      <c r="B19" s="364">
        <f>'1-συμβολαια'!B17</f>
        <v>18</v>
      </c>
      <c r="C19" s="183" t="str">
        <f>'1-συμβολαια'!C17</f>
        <v>πληρεξούσιο</v>
      </c>
      <c r="D19" s="412">
        <f>'1-συμβολαια'!D17</f>
        <v>0</v>
      </c>
      <c r="E19" s="402"/>
      <c r="F19" s="402"/>
      <c r="G19" s="402"/>
      <c r="H19" s="402"/>
      <c r="I19" s="402"/>
      <c r="J19" s="402"/>
      <c r="K19" s="250">
        <f>'1-συμβολαια'!N17</f>
        <v>36</v>
      </c>
      <c r="L19" s="250">
        <v>8.64</v>
      </c>
      <c r="M19" s="250">
        <f>'1-συμβολαια'!O17</f>
        <v>26</v>
      </c>
      <c r="N19" s="250">
        <f>'10-φπα'!E17</f>
        <v>6.2399999999999984</v>
      </c>
      <c r="O19" s="379">
        <f>'11-χαρτόσ'!H17</f>
        <v>0</v>
      </c>
      <c r="P19" s="250">
        <f>'13-ντιΜιΧο'!BE17</f>
        <v>0</v>
      </c>
      <c r="Q19" s="250">
        <f>'13-ντιΜιΧο'!BF17</f>
        <v>0</v>
      </c>
      <c r="R19" s="400"/>
      <c r="S19" s="339"/>
      <c r="T19" s="339"/>
      <c r="U19" s="339"/>
      <c r="V19" s="339"/>
      <c r="W19" s="338"/>
    </row>
    <row r="20" spans="1:23" s="5" customFormat="1">
      <c r="A20" s="218" t="str">
        <f>'1-συμβολαια'!A18</f>
        <v>..????..</v>
      </c>
      <c r="B20" s="364">
        <f>'1-συμβολαια'!B18</f>
        <v>18</v>
      </c>
      <c r="C20" s="183" t="str">
        <f>'1-συμβολαια'!C18</f>
        <v>πληρεξούσιο</v>
      </c>
      <c r="D20" s="412">
        <f>'1-συμβολαια'!D18</f>
        <v>0</v>
      </c>
      <c r="E20" s="402"/>
      <c r="F20" s="402"/>
      <c r="G20" s="402"/>
      <c r="H20" s="402"/>
      <c r="I20" s="402"/>
      <c r="J20" s="402"/>
      <c r="K20" s="250">
        <f>'1-συμβολαια'!N18</f>
        <v>36</v>
      </c>
      <c r="L20" s="250">
        <v>8.64</v>
      </c>
      <c r="M20" s="250">
        <f>'1-συμβολαια'!O18</f>
        <v>26</v>
      </c>
      <c r="N20" s="250">
        <f>'10-φπα'!E18</f>
        <v>6.2399999999999984</v>
      </c>
      <c r="O20" s="379">
        <f>'11-χαρτόσ'!H18</f>
        <v>0</v>
      </c>
      <c r="P20" s="250">
        <f>'13-ντιΜιΧο'!BE18</f>
        <v>0</v>
      </c>
      <c r="Q20" s="250">
        <f>'13-ντιΜιΧο'!BF18</f>
        <v>0</v>
      </c>
      <c r="R20" s="400"/>
      <c r="S20" s="339"/>
      <c r="T20" s="339"/>
      <c r="U20" s="339"/>
      <c r="V20" s="339"/>
      <c r="W20" s="338"/>
    </row>
    <row r="21" spans="1:23" s="5" customFormat="1">
      <c r="A21" s="218" t="str">
        <f>'1-συμβολαια'!A19</f>
        <v>..????..</v>
      </c>
      <c r="B21" s="383">
        <f>'1-συμβολαια'!B19</f>
        <v>20</v>
      </c>
      <c r="C21" s="183" t="str">
        <f>'1-συμβολαια'!C19</f>
        <v>πληρεξούσιο</v>
      </c>
      <c r="D21" s="412">
        <f>'1-συμβολαια'!D19</f>
        <v>0</v>
      </c>
      <c r="E21" s="402"/>
      <c r="F21" s="402"/>
      <c r="G21" s="402"/>
      <c r="H21" s="402"/>
      <c r="I21" s="402"/>
      <c r="J21" s="402"/>
      <c r="K21" s="250">
        <f>'1-συμβολαια'!N19</f>
        <v>47</v>
      </c>
      <c r="L21" s="250">
        <v>11.28</v>
      </c>
      <c r="M21" s="379">
        <f>'1-συμβολαια'!O19</f>
        <v>0</v>
      </c>
      <c r="N21" s="379">
        <f>'10-φπα'!E19</f>
        <v>0</v>
      </c>
      <c r="O21" s="379">
        <f>'11-χαρτόσ'!H19</f>
        <v>0</v>
      </c>
      <c r="P21" s="250">
        <f>'13-ντιΜιΧο'!BE19</f>
        <v>0</v>
      </c>
      <c r="Q21" s="250">
        <f>'13-ντιΜιΧο'!BF19</f>
        <v>0</v>
      </c>
      <c r="R21" s="400"/>
      <c r="S21" s="339"/>
      <c r="T21" s="339"/>
      <c r="U21" s="339"/>
      <c r="V21" s="339"/>
      <c r="W21" s="338"/>
    </row>
    <row r="22" spans="1:23" s="5" customFormat="1">
      <c r="A22" s="218" t="str">
        <f>'1-συμβολαια'!A20</f>
        <v>..????..</v>
      </c>
      <c r="B22" s="383">
        <f>'1-συμβολαια'!B20</f>
        <v>23</v>
      </c>
      <c r="C22" s="183" t="str">
        <f>'1-συμβολαια'!C20</f>
        <v>πληρεξούσιο</v>
      </c>
      <c r="D22" s="412">
        <f>'1-συμβολαια'!D20</f>
        <v>0</v>
      </c>
      <c r="E22" s="402"/>
      <c r="F22" s="402"/>
      <c r="G22" s="402"/>
      <c r="H22" s="402"/>
      <c r="I22" s="402"/>
      <c r="J22" s="402"/>
      <c r="K22" s="250">
        <f>'1-συμβολαια'!N20</f>
        <v>36</v>
      </c>
      <c r="L22" s="250">
        <v>8.64</v>
      </c>
      <c r="M22" s="379">
        <f>'1-συμβολαια'!O20</f>
        <v>0</v>
      </c>
      <c r="N22" s="379">
        <f>'10-φπα'!E20</f>
        <v>0</v>
      </c>
      <c r="O22" s="379">
        <f>'11-χαρτόσ'!H20</f>
        <v>0</v>
      </c>
      <c r="P22" s="250">
        <f>'13-ντιΜιΧο'!BE20</f>
        <v>0</v>
      </c>
      <c r="Q22" s="250">
        <f>'13-ντιΜιΧο'!BF20</f>
        <v>0</v>
      </c>
      <c r="R22" s="400"/>
      <c r="S22" s="339"/>
      <c r="T22" s="339"/>
      <c r="U22" s="339"/>
      <c r="V22" s="339"/>
      <c r="W22" s="338"/>
    </row>
    <row r="23" spans="1:23" s="5" customFormat="1">
      <c r="A23" s="218" t="str">
        <f>'1-συμβολαια'!A21</f>
        <v>..????..</v>
      </c>
      <c r="B23" s="383">
        <f>'1-συμβολαια'!B21</f>
        <v>23</v>
      </c>
      <c r="C23" s="183" t="str">
        <f>'1-συμβολαια'!C21</f>
        <v>αγοραπωλησίας  …????.. ΕΓΚΡΙΣΗ και ΥΠΟ ΔΙΑΛΥΤΙΚΗ ΑΙΡΕΣΗ</v>
      </c>
      <c r="D23" s="412">
        <f>'1-συμβολαια'!D21</f>
        <v>0</v>
      </c>
      <c r="E23" s="402"/>
      <c r="F23" s="402"/>
      <c r="G23" s="402"/>
      <c r="H23" s="402"/>
      <c r="I23" s="402"/>
      <c r="J23" s="402"/>
      <c r="K23" s="250">
        <f>'1-συμβολαια'!N21</f>
        <v>90</v>
      </c>
      <c r="L23" s="250">
        <v>21.6</v>
      </c>
      <c r="M23" s="250">
        <f>'1-συμβολαια'!O21</f>
        <v>44</v>
      </c>
      <c r="N23" s="250">
        <f>'10-φπα'!E21</f>
        <v>10.559999999999995</v>
      </c>
      <c r="O23" s="379">
        <f>'11-χαρτόσ'!H21</f>
        <v>0</v>
      </c>
      <c r="P23" s="250">
        <f>'13-ντιΜιΧο'!BE21</f>
        <v>227</v>
      </c>
      <c r="Q23" s="250">
        <f>'13-ντιΜιΧο'!BF21</f>
        <v>48</v>
      </c>
      <c r="R23" s="400"/>
      <c r="S23" s="339"/>
      <c r="T23" s="339"/>
      <c r="U23" s="339"/>
      <c r="V23" s="339"/>
      <c r="W23" s="338"/>
    </row>
    <row r="24" spans="1:23" s="5" customFormat="1">
      <c r="A24" s="218" t="str">
        <f>'1-συμβολαια'!A22</f>
        <v>..????..</v>
      </c>
      <c r="B24" s="413">
        <f>'1-συμβολαια'!B22</f>
        <v>23</v>
      </c>
      <c r="C24" s="183" t="str">
        <f>'1-συμβολαια'!C22</f>
        <v>αγοραπωλησίας ……???...  ΕΞΟΦΛΗΣΗ</v>
      </c>
      <c r="D24" s="412">
        <f>'1-συμβολαια'!D22</f>
        <v>0</v>
      </c>
      <c r="E24" s="402"/>
      <c r="F24" s="402"/>
      <c r="G24" s="402"/>
      <c r="H24" s="402"/>
      <c r="I24" s="402"/>
      <c r="J24" s="402"/>
      <c r="K24" s="250">
        <f>'1-συμβολαια'!N22</f>
        <v>128</v>
      </c>
      <c r="L24" s="250">
        <v>30.72</v>
      </c>
      <c r="M24" s="250">
        <f>'1-συμβολαια'!O22</f>
        <v>66</v>
      </c>
      <c r="N24" s="250">
        <f>'10-φπα'!E22</f>
        <v>15.839999999999996</v>
      </c>
      <c r="O24" s="379">
        <f>'11-χαρτόσ'!H22</f>
        <v>0</v>
      </c>
      <c r="P24" s="250">
        <f>'13-ντιΜιΧο'!BE22</f>
        <v>262</v>
      </c>
      <c r="Q24" s="250">
        <f>'13-ντιΜιΧο'!BF22</f>
        <v>58.8</v>
      </c>
      <c r="R24" s="400"/>
      <c r="S24" s="339"/>
      <c r="T24" s="339"/>
      <c r="U24" s="339"/>
      <c r="V24" s="339"/>
      <c r="W24" s="338"/>
    </row>
    <row r="25" spans="1:23" s="5" customFormat="1">
      <c r="A25" s="218" t="str">
        <f>'1-συμβολαια'!A23</f>
        <v>..????..</v>
      </c>
      <c r="B25" s="423">
        <f>'1-συμβολαια'!B23</f>
        <v>23</v>
      </c>
      <c r="C25" s="183" t="str">
        <f>'1-συμβολαια'!C23</f>
        <v>πληρεξούσιο</v>
      </c>
      <c r="D25" s="412">
        <f>'1-συμβολαια'!D23</f>
        <v>0</v>
      </c>
      <c r="E25" s="402"/>
      <c r="F25" s="402"/>
      <c r="G25" s="402"/>
      <c r="H25" s="402"/>
      <c r="I25" s="402"/>
      <c r="J25" s="402"/>
      <c r="K25" s="250">
        <f>'1-συμβολαια'!N23</f>
        <v>36</v>
      </c>
      <c r="L25" s="250">
        <v>8.64</v>
      </c>
      <c r="M25" s="250">
        <f>'1-συμβολαια'!O23</f>
        <v>25</v>
      </c>
      <c r="N25" s="250">
        <f>'10-φπα'!E23</f>
        <v>5.9999999999999982</v>
      </c>
      <c r="O25" s="379">
        <f>'11-χαρτόσ'!H23</f>
        <v>0</v>
      </c>
      <c r="P25" s="250">
        <f>'13-ντιΜιΧο'!BE23</f>
        <v>0</v>
      </c>
      <c r="Q25" s="250">
        <f>'13-ντιΜιΧο'!BF23</f>
        <v>0</v>
      </c>
      <c r="R25" s="400"/>
      <c r="S25" s="339"/>
      <c r="T25" s="339"/>
      <c r="U25" s="339"/>
      <c r="V25" s="339"/>
      <c r="W25" s="338"/>
    </row>
    <row r="26" spans="1:23" s="5" customFormat="1">
      <c r="A26" s="218" t="str">
        <f>'1-συμβολαια'!A24</f>
        <v>..????..</v>
      </c>
      <c r="B26" s="423">
        <f>'1-συμβολαια'!B24</f>
        <v>24</v>
      </c>
      <c r="C26" s="183" t="str">
        <f>'1-συμβολαια'!C24</f>
        <v>πληρεξούσιο</v>
      </c>
      <c r="D26" s="412">
        <f>'1-συμβολαια'!D24</f>
        <v>0</v>
      </c>
      <c r="E26" s="402"/>
      <c r="F26" s="402"/>
      <c r="G26" s="402"/>
      <c r="H26" s="402"/>
      <c r="I26" s="402"/>
      <c r="J26" s="402"/>
      <c r="K26" s="250">
        <f>'1-συμβολαια'!N24</f>
        <v>79</v>
      </c>
      <c r="L26" s="250">
        <v>18.96</v>
      </c>
      <c r="M26" s="379">
        <f>'1-συμβολαια'!O24</f>
        <v>0</v>
      </c>
      <c r="N26" s="379">
        <f>'10-φπα'!E24</f>
        <v>0</v>
      </c>
      <c r="O26" s="379">
        <f>'11-χαρτόσ'!H24</f>
        <v>0</v>
      </c>
      <c r="P26" s="250">
        <f>'13-ντιΜιΧο'!BE24</f>
        <v>0</v>
      </c>
      <c r="Q26" s="250">
        <f>'13-ντιΜιΧο'!BF24</f>
        <v>0</v>
      </c>
      <c r="R26" s="400"/>
      <c r="S26" s="339"/>
      <c r="T26" s="339"/>
      <c r="U26" s="339"/>
      <c r="V26" s="339"/>
      <c r="W26" s="338"/>
    </row>
    <row r="27" spans="1:23" s="5" customFormat="1">
      <c r="A27" s="218" t="str">
        <f>'1-συμβολαια'!A25</f>
        <v>..????..</v>
      </c>
      <c r="B27" s="425">
        <f>'1-συμβολαια'!B25</f>
        <v>26</v>
      </c>
      <c r="C27" s="183" t="str">
        <f>'1-συμβολαια'!C25</f>
        <v>πληρεξούσιο</v>
      </c>
      <c r="D27" s="412">
        <f>'1-συμβολαια'!D25</f>
        <v>0</v>
      </c>
      <c r="E27" s="402"/>
      <c r="F27" s="402"/>
      <c r="G27" s="402"/>
      <c r="H27" s="402"/>
      <c r="I27" s="402"/>
      <c r="J27" s="402"/>
      <c r="K27" s="250">
        <f>'1-συμβολαια'!N25</f>
        <v>47</v>
      </c>
      <c r="L27" s="250">
        <v>11.28</v>
      </c>
      <c r="M27" s="379">
        <f>'1-συμβολαια'!O25</f>
        <v>0</v>
      </c>
      <c r="N27" s="379">
        <f>'10-φπα'!E25</f>
        <v>0</v>
      </c>
      <c r="O27" s="379">
        <f>'11-χαρτόσ'!H25</f>
        <v>0</v>
      </c>
      <c r="P27" s="250">
        <f>'13-ντιΜιΧο'!BE25</f>
        <v>0</v>
      </c>
      <c r="Q27" s="250">
        <f>'13-ντιΜιΧο'!BF25</f>
        <v>0</v>
      </c>
      <c r="R27" s="400"/>
      <c r="S27" s="339"/>
      <c r="T27" s="339"/>
      <c r="U27" s="339"/>
      <c r="V27" s="339"/>
      <c r="W27" s="338"/>
    </row>
    <row r="28" spans="1:23" s="5" customFormat="1">
      <c r="A28" s="218" t="str">
        <f>'1-συμβολαια'!A26</f>
        <v>..????..</v>
      </c>
      <c r="B28" s="428">
        <f>'1-συμβολαια'!B26</f>
        <v>31</v>
      </c>
      <c r="C28" s="183" t="str">
        <f>'1-συμβολαια'!C26</f>
        <v>αγοραπωλησίας ……???... ΕΞΟΦΛΗΣΗ</v>
      </c>
      <c r="D28" s="412">
        <f>'1-συμβολαια'!D26</f>
        <v>0</v>
      </c>
      <c r="E28" s="402"/>
      <c r="F28" s="402"/>
      <c r="G28" s="402"/>
      <c r="H28" s="402"/>
      <c r="I28" s="402"/>
      <c r="J28" s="402"/>
      <c r="K28" s="250">
        <f>'1-συμβολαια'!N26</f>
        <v>122</v>
      </c>
      <c r="L28" s="250">
        <v>29.28</v>
      </c>
      <c r="M28" s="250">
        <f>'1-συμβολαια'!O26</f>
        <v>66</v>
      </c>
      <c r="N28" s="250">
        <f>'10-φπα'!E26</f>
        <v>15.839999999999996</v>
      </c>
      <c r="O28" s="379">
        <f>'11-χαρτόσ'!H26</f>
        <v>0</v>
      </c>
      <c r="P28" s="250">
        <f>'13-ντιΜιΧο'!BE26</f>
        <v>461</v>
      </c>
      <c r="Q28" s="250">
        <f>'13-ντιΜιΧο'!BF26</f>
        <v>109.2</v>
      </c>
      <c r="R28" s="400"/>
      <c r="S28" s="339"/>
      <c r="T28" s="339"/>
      <c r="U28" s="339"/>
      <c r="V28" s="339"/>
      <c r="W28" s="338"/>
    </row>
    <row r="29" spans="1:23" s="5" customFormat="1">
      <c r="A29" s="643" t="str">
        <f>'1-συμβολαια'!A27</f>
        <v>..????..</v>
      </c>
      <c r="B29" s="677">
        <f>'1-συμβολαια'!B27</f>
        <v>31</v>
      </c>
      <c r="C29" s="183" t="str">
        <f>'1-συμβολαια'!C27</f>
        <v>κληρονομιάς ΑΠΟΔΟΧΗ</v>
      </c>
      <c r="D29" s="412">
        <f>'1-συμβολαια'!D27</f>
        <v>0</v>
      </c>
      <c r="E29" s="402"/>
      <c r="F29" s="402"/>
      <c r="G29" s="402"/>
      <c r="H29" s="402"/>
      <c r="I29" s="402"/>
      <c r="J29" s="402"/>
      <c r="K29" s="250">
        <f>'1-συμβολαια'!N27</f>
        <v>88</v>
      </c>
      <c r="L29" s="250">
        <v>21.12</v>
      </c>
      <c r="M29" s="250">
        <f>'1-συμβολαια'!O27</f>
        <v>166</v>
      </c>
      <c r="N29" s="250">
        <f>'10-φπα'!E27</f>
        <v>39.840000000000003</v>
      </c>
      <c r="O29" s="379">
        <f>'11-χαρτόσ'!H27</f>
        <v>0</v>
      </c>
      <c r="P29" s="250">
        <f>'13-ντιΜιΧο'!BE27</f>
        <v>651</v>
      </c>
      <c r="Q29" s="250">
        <f>'13-ντιΜιΧο'!BF27</f>
        <v>156.96</v>
      </c>
      <c r="R29" s="400"/>
      <c r="S29" s="339"/>
      <c r="T29" s="339"/>
      <c r="U29" s="339"/>
      <c r="V29" s="339"/>
      <c r="W29" s="338"/>
    </row>
    <row r="30" spans="1:23" s="5" customFormat="1">
      <c r="A30" s="642"/>
      <c r="B30" s="678"/>
      <c r="C30" s="183" t="str">
        <f>'1-συμβολαια'!C28</f>
        <v>κληρονομιάς ΑΠΟΔΟΧΗ μητρός από παππού ΑΤΥΠΗ</v>
      </c>
      <c r="D30" s="412">
        <f>'1-συμβολαια'!D28</f>
        <v>0</v>
      </c>
      <c r="E30" s="402"/>
      <c r="F30" s="402"/>
      <c r="G30" s="402"/>
      <c r="H30" s="402"/>
      <c r="I30" s="402"/>
      <c r="J30" s="402"/>
      <c r="K30" s="379">
        <f>'1-συμβολαια'!N28</f>
        <v>0</v>
      </c>
      <c r="L30" s="379"/>
      <c r="M30" s="250">
        <f>'1-συμβολαια'!O28</f>
        <v>114</v>
      </c>
      <c r="N30" s="250">
        <f>'10-φπα'!E28</f>
        <v>27.36</v>
      </c>
      <c r="O30" s="250">
        <f>'11-χαρτόσ'!H28</f>
        <v>1</v>
      </c>
      <c r="P30" s="250">
        <f>'13-ντιΜιΧο'!BE28</f>
        <v>43</v>
      </c>
      <c r="Q30" s="250">
        <f>'13-ντιΜιΧο'!BF28</f>
        <v>11.04</v>
      </c>
      <c r="R30" s="245">
        <f>SUM(M27:M30)</f>
        <v>346</v>
      </c>
      <c r="S30" s="245">
        <f t="shared" ref="S30" si="4">SUM(N27:N30)</f>
        <v>83.039999999999992</v>
      </c>
      <c r="T30" s="401">
        <f t="shared" ref="T30" si="5">SUM(O27:O30)</f>
        <v>1</v>
      </c>
      <c r="U30" s="245">
        <f t="shared" ref="U30:V30" si="6">SUM(Q27:Q30)</f>
        <v>277.20000000000005</v>
      </c>
      <c r="V30" s="245">
        <f t="shared" si="6"/>
        <v>346</v>
      </c>
      <c r="W30" s="338"/>
    </row>
    <row r="31" spans="1:23">
      <c r="A31" s="666" t="s">
        <v>57</v>
      </c>
      <c r="B31" s="666"/>
      <c r="C31" s="666"/>
      <c r="D31" s="666"/>
      <c r="E31" s="11">
        <f t="shared" ref="E31:Q31" si="7">SUM(E3:E30)</f>
        <v>0</v>
      </c>
      <c r="F31" s="11">
        <f t="shared" si="7"/>
        <v>0</v>
      </c>
      <c r="G31" s="11">
        <f t="shared" si="7"/>
        <v>894.8</v>
      </c>
      <c r="H31" s="11">
        <f t="shared" si="7"/>
        <v>894.8</v>
      </c>
      <c r="I31" s="11">
        <f t="shared" si="7"/>
        <v>178.96</v>
      </c>
      <c r="J31" s="11">
        <f t="shared" si="7"/>
        <v>178.96</v>
      </c>
      <c r="K31" s="11">
        <f t="shared" si="7"/>
        <v>2437.5100000000002</v>
      </c>
      <c r="L31" s="11">
        <f t="shared" si="7"/>
        <v>799.64999999999986</v>
      </c>
      <c r="M31" s="11">
        <f t="shared" si="7"/>
        <v>1893.9158400000003</v>
      </c>
      <c r="N31" s="11">
        <f t="shared" si="7"/>
        <v>454.64420160000009</v>
      </c>
      <c r="O31" s="11">
        <f t="shared" si="7"/>
        <v>5</v>
      </c>
      <c r="P31" s="11">
        <f t="shared" si="7"/>
        <v>5531</v>
      </c>
      <c r="Q31" s="11">
        <f t="shared" si="7"/>
        <v>1321.2</v>
      </c>
      <c r="R31" s="244"/>
      <c r="S31" s="244"/>
      <c r="T31" s="244"/>
      <c r="U31" s="244"/>
      <c r="V31" s="244"/>
      <c r="W31" s="141"/>
    </row>
    <row r="33" spans="1:27" ht="15.75" customHeight="1">
      <c r="E33" s="52"/>
      <c r="F33" s="52"/>
      <c r="G33" s="52"/>
      <c r="H33" s="52"/>
      <c r="I33" s="52"/>
      <c r="J33" s="52"/>
      <c r="K33" s="53">
        <f>E31+G31+K31</f>
        <v>3332.3100000000004</v>
      </c>
      <c r="R33" s="2"/>
      <c r="S33" s="2"/>
    </row>
    <row r="34" spans="1:27">
      <c r="S34" s="74"/>
      <c r="T34" s="74"/>
      <c r="U34" s="74"/>
      <c r="V34" s="74"/>
      <c r="W34" s="74"/>
      <c r="X34" s="74"/>
      <c r="Y34" s="74"/>
      <c r="Z34" s="74"/>
      <c r="AA34" s="74"/>
    </row>
    <row r="35" spans="1:27">
      <c r="S35" s="74"/>
      <c r="T35" s="74"/>
      <c r="U35" s="74"/>
      <c r="V35" s="74"/>
      <c r="W35" s="74"/>
      <c r="X35" s="74"/>
      <c r="Y35" s="74"/>
      <c r="Z35" s="74"/>
      <c r="AA35" s="74"/>
    </row>
    <row r="36" spans="1:27" s="5" customFormat="1">
      <c r="A36" s="43"/>
      <c r="B36" s="106"/>
      <c r="C36" s="10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:27" s="5" customFormat="1">
      <c r="A37" s="43"/>
      <c r="B37" s="106"/>
      <c r="C37" s="144" t="s">
        <v>241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65"/>
      <c r="Q37" s="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s="5" customFormat="1">
      <c r="A38" s="43"/>
      <c r="B38" s="106"/>
      <c r="C38" s="145" t="s">
        <v>242</v>
      </c>
      <c r="E38" s="147"/>
      <c r="F38" s="4"/>
      <c r="G38" s="4"/>
      <c r="H38" s="4"/>
      <c r="I38" s="4"/>
      <c r="J38" s="4"/>
      <c r="K38" s="4"/>
      <c r="L38" s="4"/>
      <c r="M38" s="4"/>
      <c r="N38" s="4"/>
      <c r="O38" s="147" t="s">
        <v>443</v>
      </c>
      <c r="P38" s="477">
        <f>P31</f>
        <v>5531</v>
      </c>
      <c r="Q38" s="4"/>
      <c r="R38" s="108"/>
      <c r="S38" s="74"/>
      <c r="T38" s="74"/>
      <c r="U38" s="74"/>
      <c r="V38" s="74"/>
      <c r="W38" s="74"/>
      <c r="X38" s="74"/>
      <c r="Y38" s="74"/>
      <c r="Z38" s="74"/>
      <c r="AA38" s="74"/>
    </row>
    <row r="39" spans="1:27" s="5" customFormat="1">
      <c r="A39" s="43"/>
      <c r="B39" s="106"/>
      <c r="C39" s="10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08"/>
      <c r="S39" s="74"/>
      <c r="T39" s="74"/>
      <c r="U39" s="74"/>
      <c r="V39" s="74"/>
      <c r="W39" s="74"/>
      <c r="X39" s="74"/>
      <c r="Y39" s="74"/>
      <c r="Z39" s="74"/>
      <c r="AA39" s="74"/>
    </row>
    <row r="40" spans="1:27" s="5" customFormat="1">
      <c r="A40" s="43"/>
      <c r="B40" s="106"/>
      <c r="C40" s="10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08"/>
      <c r="S40" s="74"/>
      <c r="T40" s="74"/>
      <c r="U40" s="74"/>
      <c r="V40" s="74"/>
      <c r="W40" s="74"/>
      <c r="X40" s="74"/>
      <c r="Y40" s="74"/>
      <c r="Z40" s="74"/>
      <c r="AA40" s="74"/>
    </row>
    <row r="41" spans="1:27">
      <c r="S41" s="74"/>
      <c r="T41" s="74"/>
      <c r="U41" s="74"/>
      <c r="V41" s="74"/>
      <c r="W41" s="74"/>
      <c r="X41" s="74"/>
      <c r="Y41" s="74"/>
      <c r="Z41" s="74"/>
      <c r="AA41" s="74"/>
    </row>
  </sheetData>
  <mergeCells count="19">
    <mergeCell ref="E1:F1"/>
    <mergeCell ref="G1:H1"/>
    <mergeCell ref="I1:J1"/>
    <mergeCell ref="B3:B6"/>
    <mergeCell ref="A3:A6"/>
    <mergeCell ref="A31:D31"/>
    <mergeCell ref="A1:A2"/>
    <mergeCell ref="B1:B2"/>
    <mergeCell ref="C1:C2"/>
    <mergeCell ref="D1:D2"/>
    <mergeCell ref="A7:A9"/>
    <mergeCell ref="B7:B9"/>
    <mergeCell ref="A29:A30"/>
    <mergeCell ref="B29:B30"/>
    <mergeCell ref="R1:W1"/>
    <mergeCell ref="R2:U2"/>
    <mergeCell ref="M1:Q1"/>
    <mergeCell ref="L1:L2"/>
    <mergeCell ref="K1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pane ySplit="2" topLeftCell="A3" activePane="bottomLeft" state="frozen"/>
      <selection pane="bottomLeft" activeCell="X40" sqref="X40"/>
    </sheetView>
  </sheetViews>
  <sheetFormatPr defaultRowHeight="11.25"/>
  <cols>
    <col min="1" max="1" width="7.42578125" style="8" bestFit="1" customWidth="1"/>
    <col min="2" max="2" width="6.28515625" style="6" customWidth="1"/>
    <col min="3" max="3" width="6.140625" style="6" customWidth="1"/>
    <col min="4" max="4" width="6" style="6" customWidth="1"/>
    <col min="5" max="6" width="6.28515625" style="6" customWidth="1"/>
    <col min="7" max="7" width="6.42578125" style="6" customWidth="1"/>
    <col min="8" max="8" width="5.85546875" style="6" customWidth="1"/>
    <col min="9" max="10" width="5.140625" style="6" customWidth="1"/>
    <col min="11" max="11" width="23.42578125" style="6" customWidth="1"/>
    <col min="12" max="13" width="5.140625" style="6" customWidth="1"/>
    <col min="14" max="14" width="23.5703125" style="6" customWidth="1"/>
    <col min="15" max="15" width="30.7109375" style="6" customWidth="1"/>
    <col min="16" max="17" width="5.140625" style="6" customWidth="1"/>
    <col min="18" max="18" width="5.140625" style="3" customWidth="1"/>
    <col min="19" max="16384" width="9.140625" style="3"/>
  </cols>
  <sheetData>
    <row r="1" spans="1:17" ht="15.75">
      <c r="A1" s="686" t="s">
        <v>82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</row>
    <row r="2" spans="1:17" s="9" customFormat="1" ht="23.25" customHeight="1">
      <c r="A2" s="83" t="s">
        <v>19</v>
      </c>
      <c r="B2" s="687" t="s">
        <v>29</v>
      </c>
      <c r="C2" s="688"/>
      <c r="D2" s="689"/>
      <c r="E2" s="690" t="s">
        <v>98</v>
      </c>
      <c r="F2" s="691"/>
      <c r="G2" s="691"/>
      <c r="H2" s="692"/>
      <c r="I2" s="693" t="s">
        <v>98</v>
      </c>
      <c r="J2" s="694"/>
      <c r="K2" s="694"/>
      <c r="L2" s="695"/>
      <c r="M2" s="59" t="s">
        <v>38</v>
      </c>
      <c r="N2" s="59" t="s">
        <v>39</v>
      </c>
      <c r="O2" s="59" t="s">
        <v>40</v>
      </c>
      <c r="P2" s="59" t="s">
        <v>41</v>
      </c>
      <c r="Q2" s="59" t="s">
        <v>42</v>
      </c>
    </row>
    <row r="3" spans="1:17" s="13" customFormat="1">
      <c r="A3" s="591" t="str">
        <f>'1-συμβολαια'!A3</f>
        <v>..????..</v>
      </c>
      <c r="B3" s="14"/>
      <c r="C3" s="14"/>
      <c r="D3" s="14"/>
      <c r="E3" s="14"/>
      <c r="F3" s="14"/>
      <c r="G3" s="14"/>
      <c r="H3" s="14">
        <v>36</v>
      </c>
      <c r="I3" s="14"/>
      <c r="J3" s="14"/>
      <c r="K3" s="14"/>
      <c r="L3" s="14"/>
      <c r="M3" s="14"/>
      <c r="N3" s="14"/>
      <c r="O3" s="14"/>
      <c r="P3" s="14"/>
      <c r="Q3" s="14"/>
    </row>
    <row r="4" spans="1:17" s="13" customFormat="1">
      <c r="A4" s="58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13" customFormat="1">
      <c r="A5" s="58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13" customFormat="1">
      <c r="A6" s="59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13" customFormat="1">
      <c r="A7" s="591" t="str">
        <f>'1-συμβολαια'!A7</f>
        <v>..????..</v>
      </c>
      <c r="B7" s="14"/>
      <c r="C7" s="14"/>
      <c r="D7" s="14"/>
      <c r="E7" s="14"/>
      <c r="F7" s="14"/>
      <c r="G7" s="14"/>
      <c r="H7" s="14">
        <v>36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s="13" customFormat="1">
      <c r="A8" s="58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3" customFormat="1">
      <c r="A9" s="59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3" customFormat="1">
      <c r="A10" s="319" t="str">
        <f>'1-συμβολαια'!A10</f>
        <v>..????..</v>
      </c>
      <c r="B10" s="14"/>
      <c r="C10" s="14"/>
      <c r="D10" s="14"/>
      <c r="E10" s="14"/>
      <c r="F10" s="14"/>
      <c r="G10" s="14"/>
      <c r="H10" s="14">
        <v>36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5" customFormat="1">
      <c r="A11" s="231" t="str">
        <f>'1-συμβολαια'!A11</f>
        <v>..????..</v>
      </c>
      <c r="B11" s="382"/>
      <c r="C11" s="382"/>
      <c r="D11" s="399" t="s">
        <v>439</v>
      </c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</row>
    <row r="12" spans="1:17" s="5" customFormat="1">
      <c r="A12" s="231" t="str">
        <f>'1-συμβολαια'!A12</f>
        <v>..????..</v>
      </c>
      <c r="B12" s="382"/>
      <c r="C12" s="382"/>
      <c r="D12" s="399" t="s">
        <v>439</v>
      </c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</row>
    <row r="13" spans="1:17" s="5" customFormat="1">
      <c r="A13" s="231" t="str">
        <f>'1-συμβολαια'!A13</f>
        <v>..????..</v>
      </c>
      <c r="B13" s="399" t="s">
        <v>413</v>
      </c>
      <c r="C13" s="382"/>
      <c r="D13" s="399" t="s">
        <v>439</v>
      </c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</row>
    <row r="14" spans="1:17" s="5" customFormat="1">
      <c r="A14" s="231" t="str">
        <f>'1-συμβολαια'!A14</f>
        <v>..????..</v>
      </c>
      <c r="B14" s="382"/>
      <c r="C14" s="382"/>
      <c r="D14" s="399" t="s">
        <v>439</v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</row>
    <row r="15" spans="1:17" s="5" customFormat="1">
      <c r="A15" s="231" t="str">
        <f>'1-συμβολαια'!A15</f>
        <v>..????..</v>
      </c>
      <c r="B15" s="382"/>
      <c r="C15" s="382"/>
      <c r="D15" s="399" t="s">
        <v>439</v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</row>
    <row r="16" spans="1:17" s="5" customFormat="1">
      <c r="A16" s="231" t="str">
        <f>'1-συμβολαια'!A16</f>
        <v>..????..</v>
      </c>
      <c r="B16" s="382"/>
      <c r="C16" s="382"/>
      <c r="D16" s="399" t="s">
        <v>439</v>
      </c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</row>
    <row r="17" spans="1:17" s="5" customFormat="1">
      <c r="A17" s="231" t="str">
        <f>'1-συμβολαια'!A17</f>
        <v>..????..</v>
      </c>
      <c r="B17" s="382"/>
      <c r="C17" s="382"/>
      <c r="D17" s="399" t="s">
        <v>439</v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</row>
    <row r="18" spans="1:17" s="5" customFormat="1">
      <c r="A18" s="231" t="str">
        <f>'1-συμβολαια'!A18</f>
        <v>..????..</v>
      </c>
      <c r="B18" s="399" t="s">
        <v>413</v>
      </c>
      <c r="C18" s="382"/>
      <c r="D18" s="399" t="s">
        <v>439</v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</row>
    <row r="19" spans="1:17" s="5" customFormat="1">
      <c r="A19" s="231" t="str">
        <f>'1-συμβολαια'!A19</f>
        <v>..????..</v>
      </c>
      <c r="B19" s="382"/>
      <c r="C19" s="382"/>
      <c r="D19" s="399" t="s">
        <v>439</v>
      </c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</row>
    <row r="20" spans="1:17" s="5" customFormat="1">
      <c r="A20" s="231" t="str">
        <f>'1-συμβολαια'!A20</f>
        <v>..????..</v>
      </c>
      <c r="B20" s="382"/>
      <c r="C20" s="382"/>
      <c r="D20" s="399" t="s">
        <v>439</v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</row>
    <row r="21" spans="1:17" s="13" customFormat="1">
      <c r="A21" s="319" t="str">
        <f>'1-συμβολαια'!A21</f>
        <v>..????..</v>
      </c>
      <c r="B21" s="14"/>
      <c r="C21" s="14"/>
      <c r="D21" s="14"/>
      <c r="E21" s="14"/>
      <c r="F21" s="14"/>
      <c r="G21" s="14"/>
      <c r="H21" s="14">
        <v>36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s="13" customFormat="1">
      <c r="A22" s="319" t="str">
        <f>'1-συμβολαια'!A22</f>
        <v>..????..</v>
      </c>
      <c r="B22" s="14"/>
      <c r="C22" s="14"/>
      <c r="D22" s="14"/>
      <c r="E22" s="14"/>
      <c r="F22" s="14"/>
      <c r="G22" s="14"/>
      <c r="H22" s="14">
        <v>36</v>
      </c>
      <c r="I22" s="14"/>
      <c r="J22" s="14"/>
      <c r="K22" s="14"/>
      <c r="L22" s="14"/>
      <c r="M22" s="14"/>
      <c r="N22" s="14"/>
      <c r="O22" s="14"/>
      <c r="P22" s="14"/>
      <c r="Q22" s="14"/>
    </row>
    <row r="23" spans="1:17" s="13" customFormat="1">
      <c r="A23" s="319" t="str">
        <f>'1-συμβολαια'!A23</f>
        <v>..????..</v>
      </c>
      <c r="B23" s="14"/>
      <c r="C23" s="14"/>
      <c r="D23" s="14"/>
      <c r="E23" s="14"/>
      <c r="F23" s="14"/>
      <c r="G23" s="14"/>
      <c r="H23" s="14">
        <v>36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1:17" s="5" customFormat="1">
      <c r="A24" s="231" t="str">
        <f>'1-συμβολαια'!A24</f>
        <v>..????..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</row>
    <row r="25" spans="1:17" s="5" customFormat="1">
      <c r="A25" s="231" t="str">
        <f>'1-συμβολαια'!A25</f>
        <v>..????..</v>
      </c>
      <c r="B25" s="399" t="s">
        <v>413</v>
      </c>
      <c r="C25" s="382"/>
      <c r="D25" s="399" t="s">
        <v>439</v>
      </c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</row>
    <row r="26" spans="1:17" s="5" customFormat="1">
      <c r="A26" s="231" t="str">
        <f>'1-συμβολαια'!A26</f>
        <v>..????..</v>
      </c>
      <c r="B26" s="382"/>
      <c r="C26" s="382"/>
      <c r="D26" s="399" t="s">
        <v>439</v>
      </c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</row>
    <row r="27" spans="1:17" s="13" customFormat="1">
      <c r="A27" s="319" t="str">
        <f>'1-συμβολαια'!A27</f>
        <v>..????..</v>
      </c>
      <c r="B27" s="14"/>
      <c r="C27" s="14"/>
      <c r="D27" s="14"/>
      <c r="E27" s="14"/>
      <c r="F27" s="14"/>
      <c r="G27" s="14"/>
      <c r="H27" s="14">
        <v>36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3" customFormat="1">
      <c r="A28" s="3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31" spans="1:17" ht="15.75" customHeight="1">
      <c r="B31" s="685" t="s">
        <v>133</v>
      </c>
      <c r="C31" s="685"/>
      <c r="D31" s="685"/>
      <c r="E31" s="685"/>
      <c r="F31" s="685"/>
      <c r="G31" s="685"/>
      <c r="H31" s="685"/>
      <c r="I31" s="685"/>
      <c r="J31" s="685"/>
      <c r="K31" s="685"/>
      <c r="L31" s="3"/>
      <c r="M31" s="3"/>
      <c r="N31" s="3"/>
      <c r="O31" s="3"/>
      <c r="P31" s="3"/>
      <c r="Q31" s="3"/>
    </row>
    <row r="32" spans="1:17" ht="15.75" customHeight="1">
      <c r="C32" s="684" t="s">
        <v>134</v>
      </c>
      <c r="D32" s="684"/>
      <c r="E32" s="684"/>
      <c r="F32" s="684"/>
      <c r="G32" s="684"/>
      <c r="H32" s="684"/>
      <c r="I32" s="684"/>
      <c r="J32" s="684"/>
      <c r="K32" s="684"/>
      <c r="L32" s="3"/>
      <c r="M32" s="3"/>
      <c r="N32" s="3"/>
      <c r="O32" s="3"/>
      <c r="P32" s="3"/>
      <c r="Q32" s="3"/>
    </row>
    <row r="33" spans="4:21" ht="15.75" customHeight="1">
      <c r="D33" s="685" t="s">
        <v>440</v>
      </c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3"/>
      <c r="Q33" s="3"/>
    </row>
    <row r="34" spans="4:21" ht="15.75" customHeight="1">
      <c r="F34" s="685" t="s">
        <v>136</v>
      </c>
      <c r="G34" s="685"/>
      <c r="H34" s="685"/>
      <c r="I34" s="685"/>
      <c r="J34" s="685"/>
      <c r="K34" s="685"/>
      <c r="L34" s="685"/>
      <c r="M34" s="3"/>
      <c r="N34" s="3"/>
      <c r="O34" s="3"/>
      <c r="P34" s="3"/>
      <c r="Q34" s="3"/>
    </row>
    <row r="35" spans="4:21" ht="15.75">
      <c r="G35" s="684" t="s">
        <v>137</v>
      </c>
      <c r="H35" s="684"/>
      <c r="I35" s="684"/>
      <c r="J35" s="684"/>
      <c r="K35" s="684"/>
      <c r="L35" s="684"/>
      <c r="M35" s="684"/>
      <c r="N35" s="684"/>
      <c r="O35" s="684"/>
      <c r="P35" s="684"/>
      <c r="Q35" s="3"/>
    </row>
    <row r="36" spans="4:21" ht="15.75">
      <c r="H36" s="685" t="s">
        <v>138</v>
      </c>
      <c r="I36" s="685"/>
      <c r="J36" s="685"/>
      <c r="K36" s="685"/>
      <c r="L36" s="685"/>
      <c r="M36" s="685"/>
      <c r="N36" s="685"/>
      <c r="O36" s="685"/>
      <c r="P36" s="3"/>
      <c r="Q36" s="3"/>
    </row>
    <row r="37" spans="4:21" ht="15.75">
      <c r="I37" s="696" t="s">
        <v>163</v>
      </c>
      <c r="J37" s="696"/>
      <c r="K37" s="696"/>
      <c r="L37" s="696"/>
      <c r="M37" s="696"/>
      <c r="N37" s="696"/>
      <c r="O37" s="696"/>
      <c r="P37" s="696"/>
      <c r="Q37" s="696"/>
      <c r="R37" s="696"/>
      <c r="S37" s="696"/>
    </row>
    <row r="38" spans="4:21" ht="15.75">
      <c r="J38" s="685" t="s">
        <v>139</v>
      </c>
      <c r="K38" s="685"/>
      <c r="L38" s="685"/>
      <c r="M38" s="685"/>
      <c r="N38" s="685"/>
      <c r="O38" s="685"/>
      <c r="P38" s="685"/>
      <c r="Q38" s="685"/>
    </row>
    <row r="39" spans="4:21" ht="15.75">
      <c r="J39" s="3"/>
      <c r="K39" s="684" t="s">
        <v>140</v>
      </c>
      <c r="L39" s="684"/>
      <c r="M39" s="684"/>
      <c r="N39" s="684"/>
      <c r="O39" s="684"/>
      <c r="P39" s="684"/>
      <c r="Q39" s="684"/>
      <c r="R39" s="684"/>
    </row>
    <row r="40" spans="4:21" ht="15.75" customHeight="1">
      <c r="J40" s="3"/>
      <c r="K40" s="3"/>
      <c r="L40" s="685" t="s">
        <v>141</v>
      </c>
      <c r="M40" s="685"/>
      <c r="N40" s="685"/>
      <c r="O40" s="685"/>
      <c r="P40" s="685"/>
      <c r="Q40" s="685"/>
      <c r="R40" s="685"/>
      <c r="S40" s="685"/>
      <c r="T40" s="685"/>
      <c r="U40" s="685"/>
    </row>
  </sheetData>
  <mergeCells count="16">
    <mergeCell ref="K39:R39"/>
    <mergeCell ref="L40:U40"/>
    <mergeCell ref="A1:Q1"/>
    <mergeCell ref="B2:D2"/>
    <mergeCell ref="E2:H2"/>
    <mergeCell ref="I2:L2"/>
    <mergeCell ref="F34:L34"/>
    <mergeCell ref="G35:P35"/>
    <mergeCell ref="H36:O36"/>
    <mergeCell ref="A3:A6"/>
    <mergeCell ref="A7:A9"/>
    <mergeCell ref="B31:K31"/>
    <mergeCell ref="C32:K32"/>
    <mergeCell ref="D33:O33"/>
    <mergeCell ref="I37:S37"/>
    <mergeCell ref="J38:Q3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5" sqref="B25"/>
    </sheetView>
  </sheetViews>
  <sheetFormatPr defaultRowHeight="11.25"/>
  <cols>
    <col min="1" max="1" width="7.42578125" style="8" bestFit="1" customWidth="1"/>
    <col min="2" max="7" width="5.7109375" style="72" bestFit="1" customWidth="1"/>
    <col min="8" max="8" width="46.140625" style="72" customWidth="1"/>
    <col min="9" max="9" width="6.5703125" style="72" customWidth="1"/>
    <col min="10" max="10" width="52.85546875" style="72" customWidth="1"/>
    <col min="11" max="15" width="5.7109375" style="72" bestFit="1" customWidth="1"/>
    <col min="16" max="20" width="5.28515625" style="72" bestFit="1" customWidth="1"/>
    <col min="21" max="16384" width="9.140625" style="3"/>
  </cols>
  <sheetData>
    <row r="1" spans="1:20" ht="15.75">
      <c r="A1" s="701" t="s">
        <v>339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</row>
    <row r="2" spans="1:20" s="9" customFormat="1" ht="23.25" customHeight="1">
      <c r="A2" s="83" t="s">
        <v>19</v>
      </c>
      <c r="B2" s="687" t="s">
        <v>29</v>
      </c>
      <c r="C2" s="688"/>
      <c r="D2" s="689"/>
      <c r="E2" s="690" t="s">
        <v>98</v>
      </c>
      <c r="F2" s="691"/>
      <c r="G2" s="692"/>
      <c r="H2" s="702" t="s">
        <v>98</v>
      </c>
      <c r="I2" s="703"/>
      <c r="J2" s="704"/>
      <c r="K2" s="693" t="s">
        <v>98</v>
      </c>
      <c r="L2" s="694"/>
      <c r="M2" s="695"/>
      <c r="N2" s="59" t="s">
        <v>36</v>
      </c>
      <c r="O2" s="59" t="s">
        <v>37</v>
      </c>
      <c r="P2" s="59" t="s">
        <v>38</v>
      </c>
      <c r="Q2" s="59" t="s">
        <v>39</v>
      </c>
      <c r="R2" s="59" t="s">
        <v>40</v>
      </c>
      <c r="S2" s="59" t="s">
        <v>41</v>
      </c>
      <c r="T2" s="59" t="s">
        <v>42</v>
      </c>
    </row>
    <row r="3" spans="1:20" s="5" customFormat="1">
      <c r="A3" s="697" t="str">
        <f>'1-συμβολαια'!A3</f>
        <v>..????..</v>
      </c>
      <c r="B3" s="301"/>
      <c r="C3" s="301"/>
      <c r="D3" s="301"/>
      <c r="E3" s="170" t="s">
        <v>341</v>
      </c>
      <c r="F3" s="170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s="5" customFormat="1">
      <c r="A4" s="698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s="5" customFormat="1">
      <c r="A5" s="698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s="5" customFormat="1">
      <c r="A6" s="699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s="5" customFormat="1">
      <c r="A7" s="697" t="str">
        <f>'1-συμβολαια'!A7</f>
        <v>..????..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8" spans="1:20" s="5" customFormat="1">
      <c r="A8" s="698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</row>
    <row r="9" spans="1:20" s="5" customFormat="1">
      <c r="A9" s="699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</row>
    <row r="10" spans="1:20" s="5" customFormat="1">
      <c r="A10" s="231" t="str">
        <f>'1-συμβολαια'!A10</f>
        <v>..????..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</row>
    <row r="11" spans="1:20" s="5" customFormat="1">
      <c r="A11" s="231" t="str">
        <f>'1-συμβολαια'!A11</f>
        <v>..????..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</row>
    <row r="12" spans="1:20" s="5" customFormat="1">
      <c r="A12" s="231" t="str">
        <f>'1-συμβολαια'!A12</f>
        <v>..????..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</row>
    <row r="13" spans="1:20" s="5" customFormat="1">
      <c r="A13" s="231" t="str">
        <f>'1-συμβολαια'!A13</f>
        <v>..????..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</row>
    <row r="14" spans="1:20" s="5" customFormat="1">
      <c r="A14" s="231" t="str">
        <f>'1-συμβολαια'!A14</f>
        <v>..????..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</row>
    <row r="15" spans="1:20" s="5" customFormat="1">
      <c r="A15" s="231" t="str">
        <f>'1-συμβολαια'!A15</f>
        <v>..????..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</row>
    <row r="16" spans="1:20" s="5" customFormat="1">
      <c r="A16" s="231" t="str">
        <f>'1-συμβολαια'!A16</f>
        <v>..????..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</row>
    <row r="17" spans="1:20" s="13" customFormat="1">
      <c r="A17" s="319" t="str">
        <f>'1-συμβολαια'!A17</f>
        <v>..????..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13" customFormat="1">
      <c r="A18" s="319" t="str">
        <f>'1-συμβολαια'!A18</f>
        <v>..????..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s="5" customFormat="1">
      <c r="A19" s="231" t="str">
        <f>'1-συμβολαια'!A19</f>
        <v>..????..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5" customFormat="1">
      <c r="A20" s="231" t="str">
        <f>'1-συμβολαια'!A20</f>
        <v>..????..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</row>
    <row r="21" spans="1:20" s="5" customFormat="1">
      <c r="A21" s="231" t="str">
        <f>'1-συμβολαια'!A21</f>
        <v>..????..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</row>
    <row r="22" spans="1:20" s="5" customFormat="1">
      <c r="A22" s="231" t="str">
        <f>'1-συμβολαια'!A22</f>
        <v>..????..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s="5" customFormat="1">
      <c r="A23" s="231" t="str">
        <f>'1-συμβολαια'!A23</f>
        <v>..????..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</row>
    <row r="24" spans="1:20" s="5" customFormat="1">
      <c r="A24" s="231" t="str">
        <f>'1-συμβολαια'!A24</f>
        <v>..????..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</row>
    <row r="25" spans="1:20" s="5" customFormat="1">
      <c r="A25" s="231" t="str">
        <f>'1-συμβολαια'!A25</f>
        <v>..????..</v>
      </c>
      <c r="B25" s="170">
        <v>39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</row>
    <row r="26" spans="1:20" s="5" customFormat="1">
      <c r="A26" s="231" t="str">
        <f>'1-συμβολαια'!A26</f>
        <v>..????..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</row>
    <row r="27" spans="1:20" s="5" customFormat="1">
      <c r="A27" s="431" t="str">
        <f>'1-συμβολαια'!A27</f>
        <v>..????..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</row>
    <row r="28" spans="1:20" s="5" customFormat="1">
      <c r="A28" s="43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</row>
    <row r="30" spans="1:20" ht="15.75">
      <c r="B30" s="685" t="s">
        <v>142</v>
      </c>
      <c r="C30" s="685"/>
      <c r="D30" s="685"/>
      <c r="E30" s="685"/>
      <c r="F30" s="685"/>
      <c r="G30" s="685"/>
      <c r="H30" s="685"/>
      <c r="I30" s="122"/>
      <c r="J30" s="6"/>
      <c r="K30" s="6"/>
      <c r="L30" s="3"/>
      <c r="M30" s="3"/>
      <c r="N30" s="3"/>
      <c r="O30" s="3"/>
    </row>
    <row r="31" spans="1:20" ht="15.75">
      <c r="B31" s="6"/>
      <c r="C31" s="684" t="s">
        <v>143</v>
      </c>
      <c r="D31" s="684"/>
      <c r="E31" s="684"/>
      <c r="F31" s="684"/>
      <c r="G31" s="684"/>
      <c r="H31" s="684"/>
      <c r="I31" s="684"/>
      <c r="J31" s="6"/>
      <c r="K31" s="6"/>
      <c r="L31" s="3"/>
      <c r="M31" s="3"/>
      <c r="N31" s="3"/>
      <c r="O31" s="3"/>
    </row>
    <row r="32" spans="1:20" ht="15.75" customHeight="1">
      <c r="B32" s="6"/>
      <c r="C32" s="6"/>
      <c r="D32" s="685" t="s">
        <v>340</v>
      </c>
      <c r="E32" s="685"/>
      <c r="F32" s="685"/>
      <c r="G32" s="685"/>
      <c r="H32" s="685"/>
      <c r="I32" s="685"/>
      <c r="J32" s="685"/>
      <c r="K32" s="685"/>
      <c r="L32" s="3"/>
      <c r="M32" s="3"/>
      <c r="N32" s="3"/>
      <c r="O32" s="3"/>
    </row>
    <row r="33" spans="2:15" ht="15.75" customHeight="1">
      <c r="B33" s="6"/>
      <c r="C33" s="6"/>
      <c r="D33" s="6"/>
      <c r="E33" s="700" t="s">
        <v>149</v>
      </c>
      <c r="F33" s="700"/>
      <c r="G33" s="700"/>
      <c r="H33" s="700"/>
      <c r="I33" s="700"/>
      <c r="J33" s="700"/>
      <c r="K33" s="700"/>
      <c r="L33" s="700"/>
      <c r="M33" s="3"/>
      <c r="N33" s="3"/>
      <c r="O33" s="3"/>
    </row>
    <row r="34" spans="2:15" ht="15.75" customHeight="1">
      <c r="B34" s="6"/>
      <c r="C34" s="6"/>
      <c r="D34" s="6"/>
      <c r="E34" s="6"/>
      <c r="F34" s="685" t="s">
        <v>145</v>
      </c>
      <c r="G34" s="685"/>
      <c r="H34" s="685"/>
      <c r="I34" s="685"/>
      <c r="J34" s="685"/>
      <c r="K34" s="685"/>
      <c r="L34" s="685"/>
      <c r="M34" s="3"/>
      <c r="N34" s="3"/>
      <c r="O34" s="3"/>
    </row>
    <row r="35" spans="2:15" ht="15.75" customHeight="1">
      <c r="B35" s="6"/>
      <c r="C35" s="6"/>
      <c r="D35" s="6"/>
      <c r="E35" s="6"/>
      <c r="F35" s="6"/>
      <c r="G35" s="684" t="s">
        <v>146</v>
      </c>
      <c r="H35" s="684"/>
      <c r="I35" s="684"/>
      <c r="J35" s="684"/>
      <c r="K35" s="684"/>
      <c r="L35" s="684"/>
      <c r="M35" s="684"/>
      <c r="N35" s="3"/>
      <c r="O35" s="3"/>
    </row>
    <row r="36" spans="2:15" ht="15.75">
      <c r="B36" s="6"/>
      <c r="C36" s="6"/>
      <c r="D36" s="6"/>
      <c r="E36" s="6"/>
      <c r="F36" s="6"/>
      <c r="G36" s="6"/>
      <c r="H36" s="685" t="s">
        <v>147</v>
      </c>
      <c r="I36" s="685"/>
      <c r="J36" s="685"/>
      <c r="K36" s="685"/>
      <c r="L36" s="685"/>
      <c r="M36" s="685"/>
      <c r="N36" s="685"/>
      <c r="O36" s="3"/>
    </row>
    <row r="37" spans="2:15" ht="15.75">
      <c r="B37" s="6"/>
      <c r="C37" s="6"/>
      <c r="D37" s="6"/>
      <c r="E37" s="6"/>
      <c r="F37" s="6"/>
      <c r="G37" s="6"/>
      <c r="H37" s="6"/>
      <c r="I37" s="684" t="s">
        <v>148</v>
      </c>
      <c r="J37" s="684"/>
      <c r="K37" s="684"/>
      <c r="L37" s="684"/>
      <c r="M37" s="684"/>
      <c r="N37" s="684"/>
      <c r="O37" s="684"/>
    </row>
  </sheetData>
  <mergeCells count="15">
    <mergeCell ref="A1:T1"/>
    <mergeCell ref="B2:D2"/>
    <mergeCell ref="E2:G2"/>
    <mergeCell ref="H2:J2"/>
    <mergeCell ref="K2:M2"/>
    <mergeCell ref="A3:A6"/>
    <mergeCell ref="G35:M35"/>
    <mergeCell ref="H36:N36"/>
    <mergeCell ref="I37:O37"/>
    <mergeCell ref="B30:H30"/>
    <mergeCell ref="C31:I31"/>
    <mergeCell ref="D32:K32"/>
    <mergeCell ref="E33:L33"/>
    <mergeCell ref="F34:L34"/>
    <mergeCell ref="A7:A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7"/>
  <sheetViews>
    <sheetView zoomScaleNormal="100" workbookViewId="0">
      <pane ySplit="2" topLeftCell="A3" activePane="bottomLeft" state="frozen"/>
      <selection pane="bottomLeft" activeCell="A10" sqref="A10:XFD10"/>
    </sheetView>
  </sheetViews>
  <sheetFormatPr defaultRowHeight="11.25"/>
  <cols>
    <col min="1" max="1" width="8.140625" style="8" bestFit="1" customWidth="1"/>
    <col min="2" max="2" width="7.28515625" style="3" customWidth="1"/>
    <col min="3" max="3" width="8.7109375" style="8" bestFit="1" customWidth="1"/>
    <col min="4" max="4" width="8.7109375" style="15" customWidth="1"/>
    <col min="5" max="5" width="49" style="80" customWidth="1"/>
    <col min="6" max="6" width="5.85546875" style="3" bestFit="1" customWidth="1"/>
    <col min="7" max="7" width="10.85546875" style="8" customWidth="1"/>
    <col min="8" max="8" width="13.5703125" style="8" customWidth="1"/>
    <col min="9" max="9" width="12" style="8" bestFit="1" customWidth="1"/>
    <col min="10" max="10" width="12" style="3" bestFit="1" customWidth="1"/>
    <col min="11" max="11" width="5.85546875" style="3" bestFit="1" customWidth="1"/>
    <col min="12" max="12" width="10.5703125" style="3" bestFit="1" customWidth="1"/>
    <col min="13" max="13" width="5.85546875" style="3" bestFit="1" customWidth="1"/>
    <col min="14" max="14" width="10.28515625" style="2" bestFit="1" customWidth="1"/>
    <col min="15" max="15" width="6.28515625" style="3" bestFit="1" customWidth="1"/>
    <col min="16" max="16" width="7.140625" style="3" customWidth="1"/>
    <col min="17" max="17" width="6.28515625" style="3" bestFit="1" customWidth="1"/>
    <col min="18" max="18" width="6.85546875" style="9" customWidth="1"/>
    <col min="19" max="20" width="5.5703125" style="76" customWidth="1"/>
    <col min="21" max="21" width="5.5703125" style="72" customWidth="1"/>
    <col min="22" max="25" width="5.5703125" style="3" customWidth="1"/>
    <col min="26" max="26" width="22" style="3" customWidth="1"/>
    <col min="27" max="33" width="5.5703125" style="3" customWidth="1"/>
    <col min="34" max="242" width="9.140625" style="3"/>
    <col min="243" max="243" width="9" style="3" bestFit="1" customWidth="1"/>
    <col min="244" max="244" width="9.85546875" style="3" bestFit="1" customWidth="1"/>
    <col min="245" max="245" width="9.140625" style="3" bestFit="1" customWidth="1"/>
    <col min="246" max="246" width="16" style="3" bestFit="1" customWidth="1"/>
    <col min="247" max="247" width="9" style="3" bestFit="1" customWidth="1"/>
    <col min="248" max="248" width="7.85546875" style="3" bestFit="1" customWidth="1"/>
    <col min="249" max="249" width="11.7109375" style="3" bestFit="1" customWidth="1"/>
    <col min="250" max="250" width="14.28515625" style="3" customWidth="1"/>
    <col min="251" max="251" width="11.7109375" style="3" bestFit="1" customWidth="1"/>
    <col min="252" max="252" width="14.140625" style="3" bestFit="1" customWidth="1"/>
    <col min="253" max="253" width="16.7109375" style="3" customWidth="1"/>
    <col min="254" max="254" width="16.5703125" style="3" customWidth="1"/>
    <col min="255" max="256" width="7.85546875" style="3" bestFit="1" customWidth="1"/>
    <col min="257" max="257" width="8" style="3" bestFit="1" customWidth="1"/>
    <col min="258" max="259" width="7.85546875" style="3" bestFit="1" customWidth="1"/>
    <col min="260" max="260" width="9.7109375" style="3" customWidth="1"/>
    <col min="261" max="261" width="12.85546875" style="3" customWidth="1"/>
    <col min="262" max="498" width="9.140625" style="3"/>
    <col min="499" max="499" width="9" style="3" bestFit="1" customWidth="1"/>
    <col min="500" max="500" width="9.85546875" style="3" bestFit="1" customWidth="1"/>
    <col min="501" max="501" width="9.140625" style="3" bestFit="1" customWidth="1"/>
    <col min="502" max="502" width="16" style="3" bestFit="1" customWidth="1"/>
    <col min="503" max="503" width="9" style="3" bestFit="1" customWidth="1"/>
    <col min="504" max="504" width="7.85546875" style="3" bestFit="1" customWidth="1"/>
    <col min="505" max="505" width="11.7109375" style="3" bestFit="1" customWidth="1"/>
    <col min="506" max="506" width="14.28515625" style="3" customWidth="1"/>
    <col min="507" max="507" width="11.7109375" style="3" bestFit="1" customWidth="1"/>
    <col min="508" max="508" width="14.140625" style="3" bestFit="1" customWidth="1"/>
    <col min="509" max="509" width="16.7109375" style="3" customWidth="1"/>
    <col min="510" max="510" width="16.5703125" style="3" customWidth="1"/>
    <col min="511" max="512" width="7.85546875" style="3" bestFit="1" customWidth="1"/>
    <col min="513" max="513" width="8" style="3" bestFit="1" customWidth="1"/>
    <col min="514" max="515" width="7.85546875" style="3" bestFit="1" customWidth="1"/>
    <col min="516" max="516" width="9.7109375" style="3" customWidth="1"/>
    <col min="517" max="517" width="12.85546875" style="3" customWidth="1"/>
    <col min="518" max="754" width="9.140625" style="3"/>
    <col min="755" max="755" width="9" style="3" bestFit="1" customWidth="1"/>
    <col min="756" max="756" width="9.85546875" style="3" bestFit="1" customWidth="1"/>
    <col min="757" max="757" width="9.140625" style="3" bestFit="1" customWidth="1"/>
    <col min="758" max="758" width="16" style="3" bestFit="1" customWidth="1"/>
    <col min="759" max="759" width="9" style="3" bestFit="1" customWidth="1"/>
    <col min="760" max="760" width="7.85546875" style="3" bestFit="1" customWidth="1"/>
    <col min="761" max="761" width="11.7109375" style="3" bestFit="1" customWidth="1"/>
    <col min="762" max="762" width="14.28515625" style="3" customWidth="1"/>
    <col min="763" max="763" width="11.7109375" style="3" bestFit="1" customWidth="1"/>
    <col min="764" max="764" width="14.140625" style="3" bestFit="1" customWidth="1"/>
    <col min="765" max="765" width="16.7109375" style="3" customWidth="1"/>
    <col min="766" max="766" width="16.5703125" style="3" customWidth="1"/>
    <col min="767" max="768" width="7.85546875" style="3" bestFit="1" customWidth="1"/>
    <col min="769" max="769" width="8" style="3" bestFit="1" customWidth="1"/>
    <col min="770" max="771" width="7.85546875" style="3" bestFit="1" customWidth="1"/>
    <col min="772" max="772" width="9.7109375" style="3" customWidth="1"/>
    <col min="773" max="773" width="12.85546875" style="3" customWidth="1"/>
    <col min="774" max="1010" width="9.140625" style="3"/>
    <col min="1011" max="1011" width="9" style="3" bestFit="1" customWidth="1"/>
    <col min="1012" max="1012" width="9.85546875" style="3" bestFit="1" customWidth="1"/>
    <col min="1013" max="1013" width="9.140625" style="3" bestFit="1" customWidth="1"/>
    <col min="1014" max="1014" width="16" style="3" bestFit="1" customWidth="1"/>
    <col min="1015" max="1015" width="9" style="3" bestFit="1" customWidth="1"/>
    <col min="1016" max="1016" width="7.85546875" style="3" bestFit="1" customWidth="1"/>
    <col min="1017" max="1017" width="11.7109375" style="3" bestFit="1" customWidth="1"/>
    <col min="1018" max="1018" width="14.28515625" style="3" customWidth="1"/>
    <col min="1019" max="1019" width="11.7109375" style="3" bestFit="1" customWidth="1"/>
    <col min="1020" max="1020" width="14.140625" style="3" bestFit="1" customWidth="1"/>
    <col min="1021" max="1021" width="16.7109375" style="3" customWidth="1"/>
    <col min="1022" max="1022" width="16.5703125" style="3" customWidth="1"/>
    <col min="1023" max="1024" width="7.85546875" style="3" bestFit="1" customWidth="1"/>
    <col min="1025" max="1025" width="8" style="3" bestFit="1" customWidth="1"/>
    <col min="1026" max="1027" width="7.85546875" style="3" bestFit="1" customWidth="1"/>
    <col min="1028" max="1028" width="9.7109375" style="3" customWidth="1"/>
    <col min="1029" max="1029" width="12.85546875" style="3" customWidth="1"/>
    <col min="1030" max="1266" width="9.140625" style="3"/>
    <col min="1267" max="1267" width="9" style="3" bestFit="1" customWidth="1"/>
    <col min="1268" max="1268" width="9.85546875" style="3" bestFit="1" customWidth="1"/>
    <col min="1269" max="1269" width="9.140625" style="3" bestFit="1" customWidth="1"/>
    <col min="1270" max="1270" width="16" style="3" bestFit="1" customWidth="1"/>
    <col min="1271" max="1271" width="9" style="3" bestFit="1" customWidth="1"/>
    <col min="1272" max="1272" width="7.85546875" style="3" bestFit="1" customWidth="1"/>
    <col min="1273" max="1273" width="11.7109375" style="3" bestFit="1" customWidth="1"/>
    <col min="1274" max="1274" width="14.28515625" style="3" customWidth="1"/>
    <col min="1275" max="1275" width="11.7109375" style="3" bestFit="1" customWidth="1"/>
    <col min="1276" max="1276" width="14.140625" style="3" bestFit="1" customWidth="1"/>
    <col min="1277" max="1277" width="16.7109375" style="3" customWidth="1"/>
    <col min="1278" max="1278" width="16.5703125" style="3" customWidth="1"/>
    <col min="1279" max="1280" width="7.85546875" style="3" bestFit="1" customWidth="1"/>
    <col min="1281" max="1281" width="8" style="3" bestFit="1" customWidth="1"/>
    <col min="1282" max="1283" width="7.85546875" style="3" bestFit="1" customWidth="1"/>
    <col min="1284" max="1284" width="9.7109375" style="3" customWidth="1"/>
    <col min="1285" max="1285" width="12.85546875" style="3" customWidth="1"/>
    <col min="1286" max="1522" width="9.140625" style="3"/>
    <col min="1523" max="1523" width="9" style="3" bestFit="1" customWidth="1"/>
    <col min="1524" max="1524" width="9.85546875" style="3" bestFit="1" customWidth="1"/>
    <col min="1525" max="1525" width="9.140625" style="3" bestFit="1" customWidth="1"/>
    <col min="1526" max="1526" width="16" style="3" bestFit="1" customWidth="1"/>
    <col min="1527" max="1527" width="9" style="3" bestFit="1" customWidth="1"/>
    <col min="1528" max="1528" width="7.85546875" style="3" bestFit="1" customWidth="1"/>
    <col min="1529" max="1529" width="11.7109375" style="3" bestFit="1" customWidth="1"/>
    <col min="1530" max="1530" width="14.28515625" style="3" customWidth="1"/>
    <col min="1531" max="1531" width="11.7109375" style="3" bestFit="1" customWidth="1"/>
    <col min="1532" max="1532" width="14.140625" style="3" bestFit="1" customWidth="1"/>
    <col min="1533" max="1533" width="16.7109375" style="3" customWidth="1"/>
    <col min="1534" max="1534" width="16.5703125" style="3" customWidth="1"/>
    <col min="1535" max="1536" width="7.85546875" style="3" bestFit="1" customWidth="1"/>
    <col min="1537" max="1537" width="8" style="3" bestFit="1" customWidth="1"/>
    <col min="1538" max="1539" width="7.85546875" style="3" bestFit="1" customWidth="1"/>
    <col min="1540" max="1540" width="9.7109375" style="3" customWidth="1"/>
    <col min="1541" max="1541" width="12.85546875" style="3" customWidth="1"/>
    <col min="1542" max="1778" width="9.140625" style="3"/>
    <col min="1779" max="1779" width="9" style="3" bestFit="1" customWidth="1"/>
    <col min="1780" max="1780" width="9.85546875" style="3" bestFit="1" customWidth="1"/>
    <col min="1781" max="1781" width="9.140625" style="3" bestFit="1" customWidth="1"/>
    <col min="1782" max="1782" width="16" style="3" bestFit="1" customWidth="1"/>
    <col min="1783" max="1783" width="9" style="3" bestFit="1" customWidth="1"/>
    <col min="1784" max="1784" width="7.85546875" style="3" bestFit="1" customWidth="1"/>
    <col min="1785" max="1785" width="11.7109375" style="3" bestFit="1" customWidth="1"/>
    <col min="1786" max="1786" width="14.28515625" style="3" customWidth="1"/>
    <col min="1787" max="1787" width="11.7109375" style="3" bestFit="1" customWidth="1"/>
    <col min="1788" max="1788" width="14.140625" style="3" bestFit="1" customWidth="1"/>
    <col min="1789" max="1789" width="16.7109375" style="3" customWidth="1"/>
    <col min="1790" max="1790" width="16.5703125" style="3" customWidth="1"/>
    <col min="1791" max="1792" width="7.85546875" style="3" bestFit="1" customWidth="1"/>
    <col min="1793" max="1793" width="8" style="3" bestFit="1" customWidth="1"/>
    <col min="1794" max="1795" width="7.85546875" style="3" bestFit="1" customWidth="1"/>
    <col min="1796" max="1796" width="9.7109375" style="3" customWidth="1"/>
    <col min="1797" max="1797" width="12.85546875" style="3" customWidth="1"/>
    <col min="1798" max="2034" width="9.140625" style="3"/>
    <col min="2035" max="2035" width="9" style="3" bestFit="1" customWidth="1"/>
    <col min="2036" max="2036" width="9.85546875" style="3" bestFit="1" customWidth="1"/>
    <col min="2037" max="2037" width="9.140625" style="3" bestFit="1" customWidth="1"/>
    <col min="2038" max="2038" width="16" style="3" bestFit="1" customWidth="1"/>
    <col min="2039" max="2039" width="9" style="3" bestFit="1" customWidth="1"/>
    <col min="2040" max="2040" width="7.85546875" style="3" bestFit="1" customWidth="1"/>
    <col min="2041" max="2041" width="11.7109375" style="3" bestFit="1" customWidth="1"/>
    <col min="2042" max="2042" width="14.28515625" style="3" customWidth="1"/>
    <col min="2043" max="2043" width="11.7109375" style="3" bestFit="1" customWidth="1"/>
    <col min="2044" max="2044" width="14.140625" style="3" bestFit="1" customWidth="1"/>
    <col min="2045" max="2045" width="16.7109375" style="3" customWidth="1"/>
    <col min="2046" max="2046" width="16.5703125" style="3" customWidth="1"/>
    <col min="2047" max="2048" width="7.85546875" style="3" bestFit="1" customWidth="1"/>
    <col min="2049" max="2049" width="8" style="3" bestFit="1" customWidth="1"/>
    <col min="2050" max="2051" width="7.85546875" style="3" bestFit="1" customWidth="1"/>
    <col min="2052" max="2052" width="9.7109375" style="3" customWidth="1"/>
    <col min="2053" max="2053" width="12.85546875" style="3" customWidth="1"/>
    <col min="2054" max="2290" width="9.140625" style="3"/>
    <col min="2291" max="2291" width="9" style="3" bestFit="1" customWidth="1"/>
    <col min="2292" max="2292" width="9.85546875" style="3" bestFit="1" customWidth="1"/>
    <col min="2293" max="2293" width="9.140625" style="3" bestFit="1" customWidth="1"/>
    <col min="2294" max="2294" width="16" style="3" bestFit="1" customWidth="1"/>
    <col min="2295" max="2295" width="9" style="3" bestFit="1" customWidth="1"/>
    <col min="2296" max="2296" width="7.85546875" style="3" bestFit="1" customWidth="1"/>
    <col min="2297" max="2297" width="11.7109375" style="3" bestFit="1" customWidth="1"/>
    <col min="2298" max="2298" width="14.28515625" style="3" customWidth="1"/>
    <col min="2299" max="2299" width="11.7109375" style="3" bestFit="1" customWidth="1"/>
    <col min="2300" max="2300" width="14.140625" style="3" bestFit="1" customWidth="1"/>
    <col min="2301" max="2301" width="16.7109375" style="3" customWidth="1"/>
    <col min="2302" max="2302" width="16.5703125" style="3" customWidth="1"/>
    <col min="2303" max="2304" width="7.85546875" style="3" bestFit="1" customWidth="1"/>
    <col min="2305" max="2305" width="8" style="3" bestFit="1" customWidth="1"/>
    <col min="2306" max="2307" width="7.85546875" style="3" bestFit="1" customWidth="1"/>
    <col min="2308" max="2308" width="9.7109375" style="3" customWidth="1"/>
    <col min="2309" max="2309" width="12.85546875" style="3" customWidth="1"/>
    <col min="2310" max="2546" width="9.140625" style="3"/>
    <col min="2547" max="2547" width="9" style="3" bestFit="1" customWidth="1"/>
    <col min="2548" max="2548" width="9.85546875" style="3" bestFit="1" customWidth="1"/>
    <col min="2549" max="2549" width="9.140625" style="3" bestFit="1" customWidth="1"/>
    <col min="2550" max="2550" width="16" style="3" bestFit="1" customWidth="1"/>
    <col min="2551" max="2551" width="9" style="3" bestFit="1" customWidth="1"/>
    <col min="2552" max="2552" width="7.85546875" style="3" bestFit="1" customWidth="1"/>
    <col min="2553" max="2553" width="11.7109375" style="3" bestFit="1" customWidth="1"/>
    <col min="2554" max="2554" width="14.28515625" style="3" customWidth="1"/>
    <col min="2555" max="2555" width="11.7109375" style="3" bestFit="1" customWidth="1"/>
    <col min="2556" max="2556" width="14.140625" style="3" bestFit="1" customWidth="1"/>
    <col min="2557" max="2557" width="16.7109375" style="3" customWidth="1"/>
    <col min="2558" max="2558" width="16.5703125" style="3" customWidth="1"/>
    <col min="2559" max="2560" width="7.85546875" style="3" bestFit="1" customWidth="1"/>
    <col min="2561" max="2561" width="8" style="3" bestFit="1" customWidth="1"/>
    <col min="2562" max="2563" width="7.85546875" style="3" bestFit="1" customWidth="1"/>
    <col min="2564" max="2564" width="9.7109375" style="3" customWidth="1"/>
    <col min="2565" max="2565" width="12.85546875" style="3" customWidth="1"/>
    <col min="2566" max="2802" width="9.140625" style="3"/>
    <col min="2803" max="2803" width="9" style="3" bestFit="1" customWidth="1"/>
    <col min="2804" max="2804" width="9.85546875" style="3" bestFit="1" customWidth="1"/>
    <col min="2805" max="2805" width="9.140625" style="3" bestFit="1" customWidth="1"/>
    <col min="2806" max="2806" width="16" style="3" bestFit="1" customWidth="1"/>
    <col min="2807" max="2807" width="9" style="3" bestFit="1" customWidth="1"/>
    <col min="2808" max="2808" width="7.85546875" style="3" bestFit="1" customWidth="1"/>
    <col min="2809" max="2809" width="11.7109375" style="3" bestFit="1" customWidth="1"/>
    <col min="2810" max="2810" width="14.28515625" style="3" customWidth="1"/>
    <col min="2811" max="2811" width="11.7109375" style="3" bestFit="1" customWidth="1"/>
    <col min="2812" max="2812" width="14.140625" style="3" bestFit="1" customWidth="1"/>
    <col min="2813" max="2813" width="16.7109375" style="3" customWidth="1"/>
    <col min="2814" max="2814" width="16.5703125" style="3" customWidth="1"/>
    <col min="2815" max="2816" width="7.85546875" style="3" bestFit="1" customWidth="1"/>
    <col min="2817" max="2817" width="8" style="3" bestFit="1" customWidth="1"/>
    <col min="2818" max="2819" width="7.85546875" style="3" bestFit="1" customWidth="1"/>
    <col min="2820" max="2820" width="9.7109375" style="3" customWidth="1"/>
    <col min="2821" max="2821" width="12.85546875" style="3" customWidth="1"/>
    <col min="2822" max="3058" width="9.140625" style="3"/>
    <col min="3059" max="3059" width="9" style="3" bestFit="1" customWidth="1"/>
    <col min="3060" max="3060" width="9.85546875" style="3" bestFit="1" customWidth="1"/>
    <col min="3061" max="3061" width="9.140625" style="3" bestFit="1" customWidth="1"/>
    <col min="3062" max="3062" width="16" style="3" bestFit="1" customWidth="1"/>
    <col min="3063" max="3063" width="9" style="3" bestFit="1" customWidth="1"/>
    <col min="3064" max="3064" width="7.85546875" style="3" bestFit="1" customWidth="1"/>
    <col min="3065" max="3065" width="11.7109375" style="3" bestFit="1" customWidth="1"/>
    <col min="3066" max="3066" width="14.28515625" style="3" customWidth="1"/>
    <col min="3067" max="3067" width="11.7109375" style="3" bestFit="1" customWidth="1"/>
    <col min="3068" max="3068" width="14.140625" style="3" bestFit="1" customWidth="1"/>
    <col min="3069" max="3069" width="16.7109375" style="3" customWidth="1"/>
    <col min="3070" max="3070" width="16.5703125" style="3" customWidth="1"/>
    <col min="3071" max="3072" width="7.85546875" style="3" bestFit="1" customWidth="1"/>
    <col min="3073" max="3073" width="8" style="3" bestFit="1" customWidth="1"/>
    <col min="3074" max="3075" width="7.85546875" style="3" bestFit="1" customWidth="1"/>
    <col min="3076" max="3076" width="9.7109375" style="3" customWidth="1"/>
    <col min="3077" max="3077" width="12.85546875" style="3" customWidth="1"/>
    <col min="3078" max="3314" width="9.140625" style="3"/>
    <col min="3315" max="3315" width="9" style="3" bestFit="1" customWidth="1"/>
    <col min="3316" max="3316" width="9.85546875" style="3" bestFit="1" customWidth="1"/>
    <col min="3317" max="3317" width="9.140625" style="3" bestFit="1" customWidth="1"/>
    <col min="3318" max="3318" width="16" style="3" bestFit="1" customWidth="1"/>
    <col min="3319" max="3319" width="9" style="3" bestFit="1" customWidth="1"/>
    <col min="3320" max="3320" width="7.85546875" style="3" bestFit="1" customWidth="1"/>
    <col min="3321" max="3321" width="11.7109375" style="3" bestFit="1" customWidth="1"/>
    <col min="3322" max="3322" width="14.28515625" style="3" customWidth="1"/>
    <col min="3323" max="3323" width="11.7109375" style="3" bestFit="1" customWidth="1"/>
    <col min="3324" max="3324" width="14.140625" style="3" bestFit="1" customWidth="1"/>
    <col min="3325" max="3325" width="16.7109375" style="3" customWidth="1"/>
    <col min="3326" max="3326" width="16.5703125" style="3" customWidth="1"/>
    <col min="3327" max="3328" width="7.85546875" style="3" bestFit="1" customWidth="1"/>
    <col min="3329" max="3329" width="8" style="3" bestFit="1" customWidth="1"/>
    <col min="3330" max="3331" width="7.85546875" style="3" bestFit="1" customWidth="1"/>
    <col min="3332" max="3332" width="9.7109375" style="3" customWidth="1"/>
    <col min="3333" max="3333" width="12.85546875" style="3" customWidth="1"/>
    <col min="3334" max="3570" width="9.140625" style="3"/>
    <col min="3571" max="3571" width="9" style="3" bestFit="1" customWidth="1"/>
    <col min="3572" max="3572" width="9.85546875" style="3" bestFit="1" customWidth="1"/>
    <col min="3573" max="3573" width="9.140625" style="3" bestFit="1" customWidth="1"/>
    <col min="3574" max="3574" width="16" style="3" bestFit="1" customWidth="1"/>
    <col min="3575" max="3575" width="9" style="3" bestFit="1" customWidth="1"/>
    <col min="3576" max="3576" width="7.85546875" style="3" bestFit="1" customWidth="1"/>
    <col min="3577" max="3577" width="11.7109375" style="3" bestFit="1" customWidth="1"/>
    <col min="3578" max="3578" width="14.28515625" style="3" customWidth="1"/>
    <col min="3579" max="3579" width="11.7109375" style="3" bestFit="1" customWidth="1"/>
    <col min="3580" max="3580" width="14.140625" style="3" bestFit="1" customWidth="1"/>
    <col min="3581" max="3581" width="16.7109375" style="3" customWidth="1"/>
    <col min="3582" max="3582" width="16.5703125" style="3" customWidth="1"/>
    <col min="3583" max="3584" width="7.85546875" style="3" bestFit="1" customWidth="1"/>
    <col min="3585" max="3585" width="8" style="3" bestFit="1" customWidth="1"/>
    <col min="3586" max="3587" width="7.85546875" style="3" bestFit="1" customWidth="1"/>
    <col min="3588" max="3588" width="9.7109375" style="3" customWidth="1"/>
    <col min="3589" max="3589" width="12.85546875" style="3" customWidth="1"/>
    <col min="3590" max="3826" width="9.140625" style="3"/>
    <col min="3827" max="3827" width="9" style="3" bestFit="1" customWidth="1"/>
    <col min="3828" max="3828" width="9.85546875" style="3" bestFit="1" customWidth="1"/>
    <col min="3829" max="3829" width="9.140625" style="3" bestFit="1" customWidth="1"/>
    <col min="3830" max="3830" width="16" style="3" bestFit="1" customWidth="1"/>
    <col min="3831" max="3831" width="9" style="3" bestFit="1" customWidth="1"/>
    <col min="3832" max="3832" width="7.85546875" style="3" bestFit="1" customWidth="1"/>
    <col min="3833" max="3833" width="11.7109375" style="3" bestFit="1" customWidth="1"/>
    <col min="3834" max="3834" width="14.28515625" style="3" customWidth="1"/>
    <col min="3835" max="3835" width="11.7109375" style="3" bestFit="1" customWidth="1"/>
    <col min="3836" max="3836" width="14.140625" style="3" bestFit="1" customWidth="1"/>
    <col min="3837" max="3837" width="16.7109375" style="3" customWidth="1"/>
    <col min="3838" max="3838" width="16.5703125" style="3" customWidth="1"/>
    <col min="3839" max="3840" width="7.85546875" style="3" bestFit="1" customWidth="1"/>
    <col min="3841" max="3841" width="8" style="3" bestFit="1" customWidth="1"/>
    <col min="3842" max="3843" width="7.85546875" style="3" bestFit="1" customWidth="1"/>
    <col min="3844" max="3844" width="9.7109375" style="3" customWidth="1"/>
    <col min="3845" max="3845" width="12.85546875" style="3" customWidth="1"/>
    <col min="3846" max="4082" width="9.140625" style="3"/>
    <col min="4083" max="4083" width="9" style="3" bestFit="1" customWidth="1"/>
    <col min="4084" max="4084" width="9.85546875" style="3" bestFit="1" customWidth="1"/>
    <col min="4085" max="4085" width="9.140625" style="3" bestFit="1" customWidth="1"/>
    <col min="4086" max="4086" width="16" style="3" bestFit="1" customWidth="1"/>
    <col min="4087" max="4087" width="9" style="3" bestFit="1" customWidth="1"/>
    <col min="4088" max="4088" width="7.85546875" style="3" bestFit="1" customWidth="1"/>
    <col min="4089" max="4089" width="11.7109375" style="3" bestFit="1" customWidth="1"/>
    <col min="4090" max="4090" width="14.28515625" style="3" customWidth="1"/>
    <col min="4091" max="4091" width="11.7109375" style="3" bestFit="1" customWidth="1"/>
    <col min="4092" max="4092" width="14.140625" style="3" bestFit="1" customWidth="1"/>
    <col min="4093" max="4093" width="16.7109375" style="3" customWidth="1"/>
    <col min="4094" max="4094" width="16.5703125" style="3" customWidth="1"/>
    <col min="4095" max="4096" width="7.85546875" style="3" bestFit="1" customWidth="1"/>
    <col min="4097" max="4097" width="8" style="3" bestFit="1" customWidth="1"/>
    <col min="4098" max="4099" width="7.85546875" style="3" bestFit="1" customWidth="1"/>
    <col min="4100" max="4100" width="9.7109375" style="3" customWidth="1"/>
    <col min="4101" max="4101" width="12.85546875" style="3" customWidth="1"/>
    <col min="4102" max="4338" width="9.140625" style="3"/>
    <col min="4339" max="4339" width="9" style="3" bestFit="1" customWidth="1"/>
    <col min="4340" max="4340" width="9.85546875" style="3" bestFit="1" customWidth="1"/>
    <col min="4341" max="4341" width="9.140625" style="3" bestFit="1" customWidth="1"/>
    <col min="4342" max="4342" width="16" style="3" bestFit="1" customWidth="1"/>
    <col min="4343" max="4343" width="9" style="3" bestFit="1" customWidth="1"/>
    <col min="4344" max="4344" width="7.85546875" style="3" bestFit="1" customWidth="1"/>
    <col min="4345" max="4345" width="11.7109375" style="3" bestFit="1" customWidth="1"/>
    <col min="4346" max="4346" width="14.28515625" style="3" customWidth="1"/>
    <col min="4347" max="4347" width="11.7109375" style="3" bestFit="1" customWidth="1"/>
    <col min="4348" max="4348" width="14.140625" style="3" bestFit="1" customWidth="1"/>
    <col min="4349" max="4349" width="16.7109375" style="3" customWidth="1"/>
    <col min="4350" max="4350" width="16.5703125" style="3" customWidth="1"/>
    <col min="4351" max="4352" width="7.85546875" style="3" bestFit="1" customWidth="1"/>
    <col min="4353" max="4353" width="8" style="3" bestFit="1" customWidth="1"/>
    <col min="4354" max="4355" width="7.85546875" style="3" bestFit="1" customWidth="1"/>
    <col min="4356" max="4356" width="9.7109375" style="3" customWidth="1"/>
    <col min="4357" max="4357" width="12.85546875" style="3" customWidth="1"/>
    <col min="4358" max="4594" width="9.140625" style="3"/>
    <col min="4595" max="4595" width="9" style="3" bestFit="1" customWidth="1"/>
    <col min="4596" max="4596" width="9.85546875" style="3" bestFit="1" customWidth="1"/>
    <col min="4597" max="4597" width="9.140625" style="3" bestFit="1" customWidth="1"/>
    <col min="4598" max="4598" width="16" style="3" bestFit="1" customWidth="1"/>
    <col min="4599" max="4599" width="9" style="3" bestFit="1" customWidth="1"/>
    <col min="4600" max="4600" width="7.85546875" style="3" bestFit="1" customWidth="1"/>
    <col min="4601" max="4601" width="11.7109375" style="3" bestFit="1" customWidth="1"/>
    <col min="4602" max="4602" width="14.28515625" style="3" customWidth="1"/>
    <col min="4603" max="4603" width="11.7109375" style="3" bestFit="1" customWidth="1"/>
    <col min="4604" max="4604" width="14.140625" style="3" bestFit="1" customWidth="1"/>
    <col min="4605" max="4605" width="16.7109375" style="3" customWidth="1"/>
    <col min="4606" max="4606" width="16.5703125" style="3" customWidth="1"/>
    <col min="4607" max="4608" width="7.85546875" style="3" bestFit="1" customWidth="1"/>
    <col min="4609" max="4609" width="8" style="3" bestFit="1" customWidth="1"/>
    <col min="4610" max="4611" width="7.85546875" style="3" bestFit="1" customWidth="1"/>
    <col min="4612" max="4612" width="9.7109375" style="3" customWidth="1"/>
    <col min="4613" max="4613" width="12.85546875" style="3" customWidth="1"/>
    <col min="4614" max="4850" width="9.140625" style="3"/>
    <col min="4851" max="4851" width="9" style="3" bestFit="1" customWidth="1"/>
    <col min="4852" max="4852" width="9.85546875" style="3" bestFit="1" customWidth="1"/>
    <col min="4853" max="4853" width="9.140625" style="3" bestFit="1" customWidth="1"/>
    <col min="4854" max="4854" width="16" style="3" bestFit="1" customWidth="1"/>
    <col min="4855" max="4855" width="9" style="3" bestFit="1" customWidth="1"/>
    <col min="4856" max="4856" width="7.85546875" style="3" bestFit="1" customWidth="1"/>
    <col min="4857" max="4857" width="11.7109375" style="3" bestFit="1" customWidth="1"/>
    <col min="4858" max="4858" width="14.28515625" style="3" customWidth="1"/>
    <col min="4859" max="4859" width="11.7109375" style="3" bestFit="1" customWidth="1"/>
    <col min="4860" max="4860" width="14.140625" style="3" bestFit="1" customWidth="1"/>
    <col min="4861" max="4861" width="16.7109375" style="3" customWidth="1"/>
    <col min="4862" max="4862" width="16.5703125" style="3" customWidth="1"/>
    <col min="4863" max="4864" width="7.85546875" style="3" bestFit="1" customWidth="1"/>
    <col min="4865" max="4865" width="8" style="3" bestFit="1" customWidth="1"/>
    <col min="4866" max="4867" width="7.85546875" style="3" bestFit="1" customWidth="1"/>
    <col min="4868" max="4868" width="9.7109375" style="3" customWidth="1"/>
    <col min="4869" max="4869" width="12.85546875" style="3" customWidth="1"/>
    <col min="4870" max="5106" width="9.140625" style="3"/>
    <col min="5107" max="5107" width="9" style="3" bestFit="1" customWidth="1"/>
    <col min="5108" max="5108" width="9.85546875" style="3" bestFit="1" customWidth="1"/>
    <col min="5109" max="5109" width="9.140625" style="3" bestFit="1" customWidth="1"/>
    <col min="5110" max="5110" width="16" style="3" bestFit="1" customWidth="1"/>
    <col min="5111" max="5111" width="9" style="3" bestFit="1" customWidth="1"/>
    <col min="5112" max="5112" width="7.85546875" style="3" bestFit="1" customWidth="1"/>
    <col min="5113" max="5113" width="11.7109375" style="3" bestFit="1" customWidth="1"/>
    <col min="5114" max="5114" width="14.28515625" style="3" customWidth="1"/>
    <col min="5115" max="5115" width="11.7109375" style="3" bestFit="1" customWidth="1"/>
    <col min="5116" max="5116" width="14.140625" style="3" bestFit="1" customWidth="1"/>
    <col min="5117" max="5117" width="16.7109375" style="3" customWidth="1"/>
    <col min="5118" max="5118" width="16.5703125" style="3" customWidth="1"/>
    <col min="5119" max="5120" width="7.85546875" style="3" bestFit="1" customWidth="1"/>
    <col min="5121" max="5121" width="8" style="3" bestFit="1" customWidth="1"/>
    <col min="5122" max="5123" width="7.85546875" style="3" bestFit="1" customWidth="1"/>
    <col min="5124" max="5124" width="9.7109375" style="3" customWidth="1"/>
    <col min="5125" max="5125" width="12.85546875" style="3" customWidth="1"/>
    <col min="5126" max="5362" width="9.140625" style="3"/>
    <col min="5363" max="5363" width="9" style="3" bestFit="1" customWidth="1"/>
    <col min="5364" max="5364" width="9.85546875" style="3" bestFit="1" customWidth="1"/>
    <col min="5365" max="5365" width="9.140625" style="3" bestFit="1" customWidth="1"/>
    <col min="5366" max="5366" width="16" style="3" bestFit="1" customWidth="1"/>
    <col min="5367" max="5367" width="9" style="3" bestFit="1" customWidth="1"/>
    <col min="5368" max="5368" width="7.85546875" style="3" bestFit="1" customWidth="1"/>
    <col min="5369" max="5369" width="11.7109375" style="3" bestFit="1" customWidth="1"/>
    <col min="5370" max="5370" width="14.28515625" style="3" customWidth="1"/>
    <col min="5371" max="5371" width="11.7109375" style="3" bestFit="1" customWidth="1"/>
    <col min="5372" max="5372" width="14.140625" style="3" bestFit="1" customWidth="1"/>
    <col min="5373" max="5373" width="16.7109375" style="3" customWidth="1"/>
    <col min="5374" max="5374" width="16.5703125" style="3" customWidth="1"/>
    <col min="5375" max="5376" width="7.85546875" style="3" bestFit="1" customWidth="1"/>
    <col min="5377" max="5377" width="8" style="3" bestFit="1" customWidth="1"/>
    <col min="5378" max="5379" width="7.85546875" style="3" bestFit="1" customWidth="1"/>
    <col min="5380" max="5380" width="9.7109375" style="3" customWidth="1"/>
    <col min="5381" max="5381" width="12.85546875" style="3" customWidth="1"/>
    <col min="5382" max="5618" width="9.140625" style="3"/>
    <col min="5619" max="5619" width="9" style="3" bestFit="1" customWidth="1"/>
    <col min="5620" max="5620" width="9.85546875" style="3" bestFit="1" customWidth="1"/>
    <col min="5621" max="5621" width="9.140625" style="3" bestFit="1" customWidth="1"/>
    <col min="5622" max="5622" width="16" style="3" bestFit="1" customWidth="1"/>
    <col min="5623" max="5623" width="9" style="3" bestFit="1" customWidth="1"/>
    <col min="5624" max="5624" width="7.85546875" style="3" bestFit="1" customWidth="1"/>
    <col min="5625" max="5625" width="11.7109375" style="3" bestFit="1" customWidth="1"/>
    <col min="5626" max="5626" width="14.28515625" style="3" customWidth="1"/>
    <col min="5627" max="5627" width="11.7109375" style="3" bestFit="1" customWidth="1"/>
    <col min="5628" max="5628" width="14.140625" style="3" bestFit="1" customWidth="1"/>
    <col min="5629" max="5629" width="16.7109375" style="3" customWidth="1"/>
    <col min="5630" max="5630" width="16.5703125" style="3" customWidth="1"/>
    <col min="5631" max="5632" width="7.85546875" style="3" bestFit="1" customWidth="1"/>
    <col min="5633" max="5633" width="8" style="3" bestFit="1" customWidth="1"/>
    <col min="5634" max="5635" width="7.85546875" style="3" bestFit="1" customWidth="1"/>
    <col min="5636" max="5636" width="9.7109375" style="3" customWidth="1"/>
    <col min="5637" max="5637" width="12.85546875" style="3" customWidth="1"/>
    <col min="5638" max="5874" width="9.140625" style="3"/>
    <col min="5875" max="5875" width="9" style="3" bestFit="1" customWidth="1"/>
    <col min="5876" max="5876" width="9.85546875" style="3" bestFit="1" customWidth="1"/>
    <col min="5877" max="5877" width="9.140625" style="3" bestFit="1" customWidth="1"/>
    <col min="5878" max="5878" width="16" style="3" bestFit="1" customWidth="1"/>
    <col min="5879" max="5879" width="9" style="3" bestFit="1" customWidth="1"/>
    <col min="5880" max="5880" width="7.85546875" style="3" bestFit="1" customWidth="1"/>
    <col min="5881" max="5881" width="11.7109375" style="3" bestFit="1" customWidth="1"/>
    <col min="5882" max="5882" width="14.28515625" style="3" customWidth="1"/>
    <col min="5883" max="5883" width="11.7109375" style="3" bestFit="1" customWidth="1"/>
    <col min="5884" max="5884" width="14.140625" style="3" bestFit="1" customWidth="1"/>
    <col min="5885" max="5885" width="16.7109375" style="3" customWidth="1"/>
    <col min="5886" max="5886" width="16.5703125" style="3" customWidth="1"/>
    <col min="5887" max="5888" width="7.85546875" style="3" bestFit="1" customWidth="1"/>
    <col min="5889" max="5889" width="8" style="3" bestFit="1" customWidth="1"/>
    <col min="5890" max="5891" width="7.85546875" style="3" bestFit="1" customWidth="1"/>
    <col min="5892" max="5892" width="9.7109375" style="3" customWidth="1"/>
    <col min="5893" max="5893" width="12.85546875" style="3" customWidth="1"/>
    <col min="5894" max="6130" width="9.140625" style="3"/>
    <col min="6131" max="6131" width="9" style="3" bestFit="1" customWidth="1"/>
    <col min="6132" max="6132" width="9.85546875" style="3" bestFit="1" customWidth="1"/>
    <col min="6133" max="6133" width="9.140625" style="3" bestFit="1" customWidth="1"/>
    <col min="6134" max="6134" width="16" style="3" bestFit="1" customWidth="1"/>
    <col min="6135" max="6135" width="9" style="3" bestFit="1" customWidth="1"/>
    <col min="6136" max="6136" width="7.85546875" style="3" bestFit="1" customWidth="1"/>
    <col min="6137" max="6137" width="11.7109375" style="3" bestFit="1" customWidth="1"/>
    <col min="6138" max="6138" width="14.28515625" style="3" customWidth="1"/>
    <col min="6139" max="6139" width="11.7109375" style="3" bestFit="1" customWidth="1"/>
    <col min="6140" max="6140" width="14.140625" style="3" bestFit="1" customWidth="1"/>
    <col min="6141" max="6141" width="16.7109375" style="3" customWidth="1"/>
    <col min="6142" max="6142" width="16.5703125" style="3" customWidth="1"/>
    <col min="6143" max="6144" width="7.85546875" style="3" bestFit="1" customWidth="1"/>
    <col min="6145" max="6145" width="8" style="3" bestFit="1" customWidth="1"/>
    <col min="6146" max="6147" width="7.85546875" style="3" bestFit="1" customWidth="1"/>
    <col min="6148" max="6148" width="9.7109375" style="3" customWidth="1"/>
    <col min="6149" max="6149" width="12.85546875" style="3" customWidth="1"/>
    <col min="6150" max="6386" width="9.140625" style="3"/>
    <col min="6387" max="6387" width="9" style="3" bestFit="1" customWidth="1"/>
    <col min="6388" max="6388" width="9.85546875" style="3" bestFit="1" customWidth="1"/>
    <col min="6389" max="6389" width="9.140625" style="3" bestFit="1" customWidth="1"/>
    <col min="6390" max="6390" width="16" style="3" bestFit="1" customWidth="1"/>
    <col min="6391" max="6391" width="9" style="3" bestFit="1" customWidth="1"/>
    <col min="6392" max="6392" width="7.85546875" style="3" bestFit="1" customWidth="1"/>
    <col min="6393" max="6393" width="11.7109375" style="3" bestFit="1" customWidth="1"/>
    <col min="6394" max="6394" width="14.28515625" style="3" customWidth="1"/>
    <col min="6395" max="6395" width="11.7109375" style="3" bestFit="1" customWidth="1"/>
    <col min="6396" max="6396" width="14.140625" style="3" bestFit="1" customWidth="1"/>
    <col min="6397" max="6397" width="16.7109375" style="3" customWidth="1"/>
    <col min="6398" max="6398" width="16.5703125" style="3" customWidth="1"/>
    <col min="6399" max="6400" width="7.85546875" style="3" bestFit="1" customWidth="1"/>
    <col min="6401" max="6401" width="8" style="3" bestFit="1" customWidth="1"/>
    <col min="6402" max="6403" width="7.85546875" style="3" bestFit="1" customWidth="1"/>
    <col min="6404" max="6404" width="9.7109375" style="3" customWidth="1"/>
    <col min="6405" max="6405" width="12.85546875" style="3" customWidth="1"/>
    <col min="6406" max="6642" width="9.140625" style="3"/>
    <col min="6643" max="6643" width="9" style="3" bestFit="1" customWidth="1"/>
    <col min="6644" max="6644" width="9.85546875" style="3" bestFit="1" customWidth="1"/>
    <col min="6645" max="6645" width="9.140625" style="3" bestFit="1" customWidth="1"/>
    <col min="6646" max="6646" width="16" style="3" bestFit="1" customWidth="1"/>
    <col min="6647" max="6647" width="9" style="3" bestFit="1" customWidth="1"/>
    <col min="6648" max="6648" width="7.85546875" style="3" bestFit="1" customWidth="1"/>
    <col min="6649" max="6649" width="11.7109375" style="3" bestFit="1" customWidth="1"/>
    <col min="6650" max="6650" width="14.28515625" style="3" customWidth="1"/>
    <col min="6651" max="6651" width="11.7109375" style="3" bestFit="1" customWidth="1"/>
    <col min="6652" max="6652" width="14.140625" style="3" bestFit="1" customWidth="1"/>
    <col min="6653" max="6653" width="16.7109375" style="3" customWidth="1"/>
    <col min="6654" max="6654" width="16.5703125" style="3" customWidth="1"/>
    <col min="6655" max="6656" width="7.85546875" style="3" bestFit="1" customWidth="1"/>
    <col min="6657" max="6657" width="8" style="3" bestFit="1" customWidth="1"/>
    <col min="6658" max="6659" width="7.85546875" style="3" bestFit="1" customWidth="1"/>
    <col min="6660" max="6660" width="9.7109375" style="3" customWidth="1"/>
    <col min="6661" max="6661" width="12.85546875" style="3" customWidth="1"/>
    <col min="6662" max="6898" width="9.140625" style="3"/>
    <col min="6899" max="6899" width="9" style="3" bestFit="1" customWidth="1"/>
    <col min="6900" max="6900" width="9.85546875" style="3" bestFit="1" customWidth="1"/>
    <col min="6901" max="6901" width="9.140625" style="3" bestFit="1" customWidth="1"/>
    <col min="6902" max="6902" width="16" style="3" bestFit="1" customWidth="1"/>
    <col min="6903" max="6903" width="9" style="3" bestFit="1" customWidth="1"/>
    <col min="6904" max="6904" width="7.85546875" style="3" bestFit="1" customWidth="1"/>
    <col min="6905" max="6905" width="11.7109375" style="3" bestFit="1" customWidth="1"/>
    <col min="6906" max="6906" width="14.28515625" style="3" customWidth="1"/>
    <col min="6907" max="6907" width="11.7109375" style="3" bestFit="1" customWidth="1"/>
    <col min="6908" max="6908" width="14.140625" style="3" bestFit="1" customWidth="1"/>
    <col min="6909" max="6909" width="16.7109375" style="3" customWidth="1"/>
    <col min="6910" max="6910" width="16.5703125" style="3" customWidth="1"/>
    <col min="6911" max="6912" width="7.85546875" style="3" bestFit="1" customWidth="1"/>
    <col min="6913" max="6913" width="8" style="3" bestFit="1" customWidth="1"/>
    <col min="6914" max="6915" width="7.85546875" style="3" bestFit="1" customWidth="1"/>
    <col min="6916" max="6916" width="9.7109375" style="3" customWidth="1"/>
    <col min="6917" max="6917" width="12.85546875" style="3" customWidth="1"/>
    <col min="6918" max="7154" width="9.140625" style="3"/>
    <col min="7155" max="7155" width="9" style="3" bestFit="1" customWidth="1"/>
    <col min="7156" max="7156" width="9.85546875" style="3" bestFit="1" customWidth="1"/>
    <col min="7157" max="7157" width="9.140625" style="3" bestFit="1" customWidth="1"/>
    <col min="7158" max="7158" width="16" style="3" bestFit="1" customWidth="1"/>
    <col min="7159" max="7159" width="9" style="3" bestFit="1" customWidth="1"/>
    <col min="7160" max="7160" width="7.85546875" style="3" bestFit="1" customWidth="1"/>
    <col min="7161" max="7161" width="11.7109375" style="3" bestFit="1" customWidth="1"/>
    <col min="7162" max="7162" width="14.28515625" style="3" customWidth="1"/>
    <col min="7163" max="7163" width="11.7109375" style="3" bestFit="1" customWidth="1"/>
    <col min="7164" max="7164" width="14.140625" style="3" bestFit="1" customWidth="1"/>
    <col min="7165" max="7165" width="16.7109375" style="3" customWidth="1"/>
    <col min="7166" max="7166" width="16.5703125" style="3" customWidth="1"/>
    <col min="7167" max="7168" width="7.85546875" style="3" bestFit="1" customWidth="1"/>
    <col min="7169" max="7169" width="8" style="3" bestFit="1" customWidth="1"/>
    <col min="7170" max="7171" width="7.85546875" style="3" bestFit="1" customWidth="1"/>
    <col min="7172" max="7172" width="9.7109375" style="3" customWidth="1"/>
    <col min="7173" max="7173" width="12.85546875" style="3" customWidth="1"/>
    <col min="7174" max="7410" width="9.140625" style="3"/>
    <col min="7411" max="7411" width="9" style="3" bestFit="1" customWidth="1"/>
    <col min="7412" max="7412" width="9.85546875" style="3" bestFit="1" customWidth="1"/>
    <col min="7413" max="7413" width="9.140625" style="3" bestFit="1" customWidth="1"/>
    <col min="7414" max="7414" width="16" style="3" bestFit="1" customWidth="1"/>
    <col min="7415" max="7415" width="9" style="3" bestFit="1" customWidth="1"/>
    <col min="7416" max="7416" width="7.85546875" style="3" bestFit="1" customWidth="1"/>
    <col min="7417" max="7417" width="11.7109375" style="3" bestFit="1" customWidth="1"/>
    <col min="7418" max="7418" width="14.28515625" style="3" customWidth="1"/>
    <col min="7419" max="7419" width="11.7109375" style="3" bestFit="1" customWidth="1"/>
    <col min="7420" max="7420" width="14.140625" style="3" bestFit="1" customWidth="1"/>
    <col min="7421" max="7421" width="16.7109375" style="3" customWidth="1"/>
    <col min="7422" max="7422" width="16.5703125" style="3" customWidth="1"/>
    <col min="7423" max="7424" width="7.85546875" style="3" bestFit="1" customWidth="1"/>
    <col min="7425" max="7425" width="8" style="3" bestFit="1" customWidth="1"/>
    <col min="7426" max="7427" width="7.85546875" style="3" bestFit="1" customWidth="1"/>
    <col min="7428" max="7428" width="9.7109375" style="3" customWidth="1"/>
    <col min="7429" max="7429" width="12.85546875" style="3" customWidth="1"/>
    <col min="7430" max="7666" width="9.140625" style="3"/>
    <col min="7667" max="7667" width="9" style="3" bestFit="1" customWidth="1"/>
    <col min="7668" max="7668" width="9.85546875" style="3" bestFit="1" customWidth="1"/>
    <col min="7669" max="7669" width="9.140625" style="3" bestFit="1" customWidth="1"/>
    <col min="7670" max="7670" width="16" style="3" bestFit="1" customWidth="1"/>
    <col min="7671" max="7671" width="9" style="3" bestFit="1" customWidth="1"/>
    <col min="7672" max="7672" width="7.85546875" style="3" bestFit="1" customWidth="1"/>
    <col min="7673" max="7673" width="11.7109375" style="3" bestFit="1" customWidth="1"/>
    <col min="7674" max="7674" width="14.28515625" style="3" customWidth="1"/>
    <col min="7675" max="7675" width="11.7109375" style="3" bestFit="1" customWidth="1"/>
    <col min="7676" max="7676" width="14.140625" style="3" bestFit="1" customWidth="1"/>
    <col min="7677" max="7677" width="16.7109375" style="3" customWidth="1"/>
    <col min="7678" max="7678" width="16.5703125" style="3" customWidth="1"/>
    <col min="7679" max="7680" width="7.85546875" style="3" bestFit="1" customWidth="1"/>
    <col min="7681" max="7681" width="8" style="3" bestFit="1" customWidth="1"/>
    <col min="7682" max="7683" width="7.85546875" style="3" bestFit="1" customWidth="1"/>
    <col min="7684" max="7684" width="9.7109375" style="3" customWidth="1"/>
    <col min="7685" max="7685" width="12.85546875" style="3" customWidth="1"/>
    <col min="7686" max="7922" width="9.140625" style="3"/>
    <col min="7923" max="7923" width="9" style="3" bestFit="1" customWidth="1"/>
    <col min="7924" max="7924" width="9.85546875" style="3" bestFit="1" customWidth="1"/>
    <col min="7925" max="7925" width="9.140625" style="3" bestFit="1" customWidth="1"/>
    <col min="7926" max="7926" width="16" style="3" bestFit="1" customWidth="1"/>
    <col min="7927" max="7927" width="9" style="3" bestFit="1" customWidth="1"/>
    <col min="7928" max="7928" width="7.85546875" style="3" bestFit="1" customWidth="1"/>
    <col min="7929" max="7929" width="11.7109375" style="3" bestFit="1" customWidth="1"/>
    <col min="7930" max="7930" width="14.28515625" style="3" customWidth="1"/>
    <col min="7931" max="7931" width="11.7109375" style="3" bestFit="1" customWidth="1"/>
    <col min="7932" max="7932" width="14.140625" style="3" bestFit="1" customWidth="1"/>
    <col min="7933" max="7933" width="16.7109375" style="3" customWidth="1"/>
    <col min="7934" max="7934" width="16.5703125" style="3" customWidth="1"/>
    <col min="7935" max="7936" width="7.85546875" style="3" bestFit="1" customWidth="1"/>
    <col min="7937" max="7937" width="8" style="3" bestFit="1" customWidth="1"/>
    <col min="7938" max="7939" width="7.85546875" style="3" bestFit="1" customWidth="1"/>
    <col min="7940" max="7940" width="9.7109375" style="3" customWidth="1"/>
    <col min="7941" max="7941" width="12.85546875" style="3" customWidth="1"/>
    <col min="7942" max="8178" width="9.140625" style="3"/>
    <col min="8179" max="8179" width="9" style="3" bestFit="1" customWidth="1"/>
    <col min="8180" max="8180" width="9.85546875" style="3" bestFit="1" customWidth="1"/>
    <col min="8181" max="8181" width="9.140625" style="3" bestFit="1" customWidth="1"/>
    <col min="8182" max="8182" width="16" style="3" bestFit="1" customWidth="1"/>
    <col min="8183" max="8183" width="9" style="3" bestFit="1" customWidth="1"/>
    <col min="8184" max="8184" width="7.85546875" style="3" bestFit="1" customWidth="1"/>
    <col min="8185" max="8185" width="11.7109375" style="3" bestFit="1" customWidth="1"/>
    <col min="8186" max="8186" width="14.28515625" style="3" customWidth="1"/>
    <col min="8187" max="8187" width="11.7109375" style="3" bestFit="1" customWidth="1"/>
    <col min="8188" max="8188" width="14.140625" style="3" bestFit="1" customWidth="1"/>
    <col min="8189" max="8189" width="16.7109375" style="3" customWidth="1"/>
    <col min="8190" max="8190" width="16.5703125" style="3" customWidth="1"/>
    <col min="8191" max="8192" width="7.85546875" style="3" bestFit="1" customWidth="1"/>
    <col min="8193" max="8193" width="8" style="3" bestFit="1" customWidth="1"/>
    <col min="8194" max="8195" width="7.85546875" style="3" bestFit="1" customWidth="1"/>
    <col min="8196" max="8196" width="9.7109375" style="3" customWidth="1"/>
    <col min="8197" max="8197" width="12.85546875" style="3" customWidth="1"/>
    <col min="8198" max="8434" width="9.140625" style="3"/>
    <col min="8435" max="8435" width="9" style="3" bestFit="1" customWidth="1"/>
    <col min="8436" max="8436" width="9.85546875" style="3" bestFit="1" customWidth="1"/>
    <col min="8437" max="8437" width="9.140625" style="3" bestFit="1" customWidth="1"/>
    <col min="8438" max="8438" width="16" style="3" bestFit="1" customWidth="1"/>
    <col min="8439" max="8439" width="9" style="3" bestFit="1" customWidth="1"/>
    <col min="8440" max="8440" width="7.85546875" style="3" bestFit="1" customWidth="1"/>
    <col min="8441" max="8441" width="11.7109375" style="3" bestFit="1" customWidth="1"/>
    <col min="8442" max="8442" width="14.28515625" style="3" customWidth="1"/>
    <col min="8443" max="8443" width="11.7109375" style="3" bestFit="1" customWidth="1"/>
    <col min="8444" max="8444" width="14.140625" style="3" bestFit="1" customWidth="1"/>
    <col min="8445" max="8445" width="16.7109375" style="3" customWidth="1"/>
    <col min="8446" max="8446" width="16.5703125" style="3" customWidth="1"/>
    <col min="8447" max="8448" width="7.85546875" style="3" bestFit="1" customWidth="1"/>
    <col min="8449" max="8449" width="8" style="3" bestFit="1" customWidth="1"/>
    <col min="8450" max="8451" width="7.85546875" style="3" bestFit="1" customWidth="1"/>
    <col min="8452" max="8452" width="9.7109375" style="3" customWidth="1"/>
    <col min="8453" max="8453" width="12.85546875" style="3" customWidth="1"/>
    <col min="8454" max="8690" width="9.140625" style="3"/>
    <col min="8691" max="8691" width="9" style="3" bestFit="1" customWidth="1"/>
    <col min="8692" max="8692" width="9.85546875" style="3" bestFit="1" customWidth="1"/>
    <col min="8693" max="8693" width="9.140625" style="3" bestFit="1" customWidth="1"/>
    <col min="8694" max="8694" width="16" style="3" bestFit="1" customWidth="1"/>
    <col min="8695" max="8695" width="9" style="3" bestFit="1" customWidth="1"/>
    <col min="8696" max="8696" width="7.85546875" style="3" bestFit="1" customWidth="1"/>
    <col min="8697" max="8697" width="11.7109375" style="3" bestFit="1" customWidth="1"/>
    <col min="8698" max="8698" width="14.28515625" style="3" customWidth="1"/>
    <col min="8699" max="8699" width="11.7109375" style="3" bestFit="1" customWidth="1"/>
    <col min="8700" max="8700" width="14.140625" style="3" bestFit="1" customWidth="1"/>
    <col min="8701" max="8701" width="16.7109375" style="3" customWidth="1"/>
    <col min="8702" max="8702" width="16.5703125" style="3" customWidth="1"/>
    <col min="8703" max="8704" width="7.85546875" style="3" bestFit="1" customWidth="1"/>
    <col min="8705" max="8705" width="8" style="3" bestFit="1" customWidth="1"/>
    <col min="8706" max="8707" width="7.85546875" style="3" bestFit="1" customWidth="1"/>
    <col min="8708" max="8708" width="9.7109375" style="3" customWidth="1"/>
    <col min="8709" max="8709" width="12.85546875" style="3" customWidth="1"/>
    <col min="8710" max="8946" width="9.140625" style="3"/>
    <col min="8947" max="8947" width="9" style="3" bestFit="1" customWidth="1"/>
    <col min="8948" max="8948" width="9.85546875" style="3" bestFit="1" customWidth="1"/>
    <col min="8949" max="8949" width="9.140625" style="3" bestFit="1" customWidth="1"/>
    <col min="8950" max="8950" width="16" style="3" bestFit="1" customWidth="1"/>
    <col min="8951" max="8951" width="9" style="3" bestFit="1" customWidth="1"/>
    <col min="8952" max="8952" width="7.85546875" style="3" bestFit="1" customWidth="1"/>
    <col min="8953" max="8953" width="11.7109375" style="3" bestFit="1" customWidth="1"/>
    <col min="8954" max="8954" width="14.28515625" style="3" customWidth="1"/>
    <col min="8955" max="8955" width="11.7109375" style="3" bestFit="1" customWidth="1"/>
    <col min="8956" max="8956" width="14.140625" style="3" bestFit="1" customWidth="1"/>
    <col min="8957" max="8957" width="16.7109375" style="3" customWidth="1"/>
    <col min="8958" max="8958" width="16.5703125" style="3" customWidth="1"/>
    <col min="8959" max="8960" width="7.85546875" style="3" bestFit="1" customWidth="1"/>
    <col min="8961" max="8961" width="8" style="3" bestFit="1" customWidth="1"/>
    <col min="8962" max="8963" width="7.85546875" style="3" bestFit="1" customWidth="1"/>
    <col min="8964" max="8964" width="9.7109375" style="3" customWidth="1"/>
    <col min="8965" max="8965" width="12.85546875" style="3" customWidth="1"/>
    <col min="8966" max="9202" width="9.140625" style="3"/>
    <col min="9203" max="9203" width="9" style="3" bestFit="1" customWidth="1"/>
    <col min="9204" max="9204" width="9.85546875" style="3" bestFit="1" customWidth="1"/>
    <col min="9205" max="9205" width="9.140625" style="3" bestFit="1" customWidth="1"/>
    <col min="9206" max="9206" width="16" style="3" bestFit="1" customWidth="1"/>
    <col min="9207" max="9207" width="9" style="3" bestFit="1" customWidth="1"/>
    <col min="9208" max="9208" width="7.85546875" style="3" bestFit="1" customWidth="1"/>
    <col min="9209" max="9209" width="11.7109375" style="3" bestFit="1" customWidth="1"/>
    <col min="9210" max="9210" width="14.28515625" style="3" customWidth="1"/>
    <col min="9211" max="9211" width="11.7109375" style="3" bestFit="1" customWidth="1"/>
    <col min="9212" max="9212" width="14.140625" style="3" bestFit="1" customWidth="1"/>
    <col min="9213" max="9213" width="16.7109375" style="3" customWidth="1"/>
    <col min="9214" max="9214" width="16.5703125" style="3" customWidth="1"/>
    <col min="9215" max="9216" width="7.85546875" style="3" bestFit="1" customWidth="1"/>
    <col min="9217" max="9217" width="8" style="3" bestFit="1" customWidth="1"/>
    <col min="9218" max="9219" width="7.85546875" style="3" bestFit="1" customWidth="1"/>
    <col min="9220" max="9220" width="9.7109375" style="3" customWidth="1"/>
    <col min="9221" max="9221" width="12.85546875" style="3" customWidth="1"/>
    <col min="9222" max="9458" width="9.140625" style="3"/>
    <col min="9459" max="9459" width="9" style="3" bestFit="1" customWidth="1"/>
    <col min="9460" max="9460" width="9.85546875" style="3" bestFit="1" customWidth="1"/>
    <col min="9461" max="9461" width="9.140625" style="3" bestFit="1" customWidth="1"/>
    <col min="9462" max="9462" width="16" style="3" bestFit="1" customWidth="1"/>
    <col min="9463" max="9463" width="9" style="3" bestFit="1" customWidth="1"/>
    <col min="9464" max="9464" width="7.85546875" style="3" bestFit="1" customWidth="1"/>
    <col min="9465" max="9465" width="11.7109375" style="3" bestFit="1" customWidth="1"/>
    <col min="9466" max="9466" width="14.28515625" style="3" customWidth="1"/>
    <col min="9467" max="9467" width="11.7109375" style="3" bestFit="1" customWidth="1"/>
    <col min="9468" max="9468" width="14.140625" style="3" bestFit="1" customWidth="1"/>
    <col min="9469" max="9469" width="16.7109375" style="3" customWidth="1"/>
    <col min="9470" max="9470" width="16.5703125" style="3" customWidth="1"/>
    <col min="9471" max="9472" width="7.85546875" style="3" bestFit="1" customWidth="1"/>
    <col min="9473" max="9473" width="8" style="3" bestFit="1" customWidth="1"/>
    <col min="9474" max="9475" width="7.85546875" style="3" bestFit="1" customWidth="1"/>
    <col min="9476" max="9476" width="9.7109375" style="3" customWidth="1"/>
    <col min="9477" max="9477" width="12.85546875" style="3" customWidth="1"/>
    <col min="9478" max="9714" width="9.140625" style="3"/>
    <col min="9715" max="9715" width="9" style="3" bestFit="1" customWidth="1"/>
    <col min="9716" max="9716" width="9.85546875" style="3" bestFit="1" customWidth="1"/>
    <col min="9717" max="9717" width="9.140625" style="3" bestFit="1" customWidth="1"/>
    <col min="9718" max="9718" width="16" style="3" bestFit="1" customWidth="1"/>
    <col min="9719" max="9719" width="9" style="3" bestFit="1" customWidth="1"/>
    <col min="9720" max="9720" width="7.85546875" style="3" bestFit="1" customWidth="1"/>
    <col min="9721" max="9721" width="11.7109375" style="3" bestFit="1" customWidth="1"/>
    <col min="9722" max="9722" width="14.28515625" style="3" customWidth="1"/>
    <col min="9723" max="9723" width="11.7109375" style="3" bestFit="1" customWidth="1"/>
    <col min="9724" max="9724" width="14.140625" style="3" bestFit="1" customWidth="1"/>
    <col min="9725" max="9725" width="16.7109375" style="3" customWidth="1"/>
    <col min="9726" max="9726" width="16.5703125" style="3" customWidth="1"/>
    <col min="9727" max="9728" width="7.85546875" style="3" bestFit="1" customWidth="1"/>
    <col min="9729" max="9729" width="8" style="3" bestFit="1" customWidth="1"/>
    <col min="9730" max="9731" width="7.85546875" style="3" bestFit="1" customWidth="1"/>
    <col min="9732" max="9732" width="9.7109375" style="3" customWidth="1"/>
    <col min="9733" max="9733" width="12.85546875" style="3" customWidth="1"/>
    <col min="9734" max="9970" width="9.140625" style="3"/>
    <col min="9971" max="9971" width="9" style="3" bestFit="1" customWidth="1"/>
    <col min="9972" max="9972" width="9.85546875" style="3" bestFit="1" customWidth="1"/>
    <col min="9973" max="9973" width="9.140625" style="3" bestFit="1" customWidth="1"/>
    <col min="9974" max="9974" width="16" style="3" bestFit="1" customWidth="1"/>
    <col min="9975" max="9975" width="9" style="3" bestFit="1" customWidth="1"/>
    <col min="9976" max="9976" width="7.85546875" style="3" bestFit="1" customWidth="1"/>
    <col min="9977" max="9977" width="11.7109375" style="3" bestFit="1" customWidth="1"/>
    <col min="9978" max="9978" width="14.28515625" style="3" customWidth="1"/>
    <col min="9979" max="9979" width="11.7109375" style="3" bestFit="1" customWidth="1"/>
    <col min="9980" max="9980" width="14.140625" style="3" bestFit="1" customWidth="1"/>
    <col min="9981" max="9981" width="16.7109375" style="3" customWidth="1"/>
    <col min="9982" max="9982" width="16.5703125" style="3" customWidth="1"/>
    <col min="9983" max="9984" width="7.85546875" style="3" bestFit="1" customWidth="1"/>
    <col min="9985" max="9985" width="8" style="3" bestFit="1" customWidth="1"/>
    <col min="9986" max="9987" width="7.85546875" style="3" bestFit="1" customWidth="1"/>
    <col min="9988" max="9988" width="9.7109375" style="3" customWidth="1"/>
    <col min="9989" max="9989" width="12.85546875" style="3" customWidth="1"/>
    <col min="9990" max="10226" width="9.140625" style="3"/>
    <col min="10227" max="10227" width="9" style="3" bestFit="1" customWidth="1"/>
    <col min="10228" max="10228" width="9.85546875" style="3" bestFit="1" customWidth="1"/>
    <col min="10229" max="10229" width="9.140625" style="3" bestFit="1" customWidth="1"/>
    <col min="10230" max="10230" width="16" style="3" bestFit="1" customWidth="1"/>
    <col min="10231" max="10231" width="9" style="3" bestFit="1" customWidth="1"/>
    <col min="10232" max="10232" width="7.85546875" style="3" bestFit="1" customWidth="1"/>
    <col min="10233" max="10233" width="11.7109375" style="3" bestFit="1" customWidth="1"/>
    <col min="10234" max="10234" width="14.28515625" style="3" customWidth="1"/>
    <col min="10235" max="10235" width="11.7109375" style="3" bestFit="1" customWidth="1"/>
    <col min="10236" max="10236" width="14.140625" style="3" bestFit="1" customWidth="1"/>
    <col min="10237" max="10237" width="16.7109375" style="3" customWidth="1"/>
    <col min="10238" max="10238" width="16.5703125" style="3" customWidth="1"/>
    <col min="10239" max="10240" width="7.85546875" style="3" bestFit="1" customWidth="1"/>
    <col min="10241" max="10241" width="8" style="3" bestFit="1" customWidth="1"/>
    <col min="10242" max="10243" width="7.85546875" style="3" bestFit="1" customWidth="1"/>
    <col min="10244" max="10244" width="9.7109375" style="3" customWidth="1"/>
    <col min="10245" max="10245" width="12.85546875" style="3" customWidth="1"/>
    <col min="10246" max="10482" width="9.140625" style="3"/>
    <col min="10483" max="10483" width="9" style="3" bestFit="1" customWidth="1"/>
    <col min="10484" max="10484" width="9.85546875" style="3" bestFit="1" customWidth="1"/>
    <col min="10485" max="10485" width="9.140625" style="3" bestFit="1" customWidth="1"/>
    <col min="10486" max="10486" width="16" style="3" bestFit="1" customWidth="1"/>
    <col min="10487" max="10487" width="9" style="3" bestFit="1" customWidth="1"/>
    <col min="10488" max="10488" width="7.85546875" style="3" bestFit="1" customWidth="1"/>
    <col min="10489" max="10489" width="11.7109375" style="3" bestFit="1" customWidth="1"/>
    <col min="10490" max="10490" width="14.28515625" style="3" customWidth="1"/>
    <col min="10491" max="10491" width="11.7109375" style="3" bestFit="1" customWidth="1"/>
    <col min="10492" max="10492" width="14.140625" style="3" bestFit="1" customWidth="1"/>
    <col min="10493" max="10493" width="16.7109375" style="3" customWidth="1"/>
    <col min="10494" max="10494" width="16.5703125" style="3" customWidth="1"/>
    <col min="10495" max="10496" width="7.85546875" style="3" bestFit="1" customWidth="1"/>
    <col min="10497" max="10497" width="8" style="3" bestFit="1" customWidth="1"/>
    <col min="10498" max="10499" width="7.85546875" style="3" bestFit="1" customWidth="1"/>
    <col min="10500" max="10500" width="9.7109375" style="3" customWidth="1"/>
    <col min="10501" max="10501" width="12.85546875" style="3" customWidth="1"/>
    <col min="10502" max="10738" width="9.140625" style="3"/>
    <col min="10739" max="10739" width="9" style="3" bestFit="1" customWidth="1"/>
    <col min="10740" max="10740" width="9.85546875" style="3" bestFit="1" customWidth="1"/>
    <col min="10741" max="10741" width="9.140625" style="3" bestFit="1" customWidth="1"/>
    <col min="10742" max="10742" width="16" style="3" bestFit="1" customWidth="1"/>
    <col min="10743" max="10743" width="9" style="3" bestFit="1" customWidth="1"/>
    <col min="10744" max="10744" width="7.85546875" style="3" bestFit="1" customWidth="1"/>
    <col min="10745" max="10745" width="11.7109375" style="3" bestFit="1" customWidth="1"/>
    <col min="10746" max="10746" width="14.28515625" style="3" customWidth="1"/>
    <col min="10747" max="10747" width="11.7109375" style="3" bestFit="1" customWidth="1"/>
    <col min="10748" max="10748" width="14.140625" style="3" bestFit="1" customWidth="1"/>
    <col min="10749" max="10749" width="16.7109375" style="3" customWidth="1"/>
    <col min="10750" max="10750" width="16.5703125" style="3" customWidth="1"/>
    <col min="10751" max="10752" width="7.85546875" style="3" bestFit="1" customWidth="1"/>
    <col min="10753" max="10753" width="8" style="3" bestFit="1" customWidth="1"/>
    <col min="10754" max="10755" width="7.85546875" style="3" bestFit="1" customWidth="1"/>
    <col min="10756" max="10756" width="9.7109375" style="3" customWidth="1"/>
    <col min="10757" max="10757" width="12.85546875" style="3" customWidth="1"/>
    <col min="10758" max="10994" width="9.140625" style="3"/>
    <col min="10995" max="10995" width="9" style="3" bestFit="1" customWidth="1"/>
    <col min="10996" max="10996" width="9.85546875" style="3" bestFit="1" customWidth="1"/>
    <col min="10997" max="10997" width="9.140625" style="3" bestFit="1" customWidth="1"/>
    <col min="10998" max="10998" width="16" style="3" bestFit="1" customWidth="1"/>
    <col min="10999" max="10999" width="9" style="3" bestFit="1" customWidth="1"/>
    <col min="11000" max="11000" width="7.85546875" style="3" bestFit="1" customWidth="1"/>
    <col min="11001" max="11001" width="11.7109375" style="3" bestFit="1" customWidth="1"/>
    <col min="11002" max="11002" width="14.28515625" style="3" customWidth="1"/>
    <col min="11003" max="11003" width="11.7109375" style="3" bestFit="1" customWidth="1"/>
    <col min="11004" max="11004" width="14.140625" style="3" bestFit="1" customWidth="1"/>
    <col min="11005" max="11005" width="16.7109375" style="3" customWidth="1"/>
    <col min="11006" max="11006" width="16.5703125" style="3" customWidth="1"/>
    <col min="11007" max="11008" width="7.85546875" style="3" bestFit="1" customWidth="1"/>
    <col min="11009" max="11009" width="8" style="3" bestFit="1" customWidth="1"/>
    <col min="11010" max="11011" width="7.85546875" style="3" bestFit="1" customWidth="1"/>
    <col min="11012" max="11012" width="9.7109375" style="3" customWidth="1"/>
    <col min="11013" max="11013" width="12.85546875" style="3" customWidth="1"/>
    <col min="11014" max="11250" width="9.140625" style="3"/>
    <col min="11251" max="11251" width="9" style="3" bestFit="1" customWidth="1"/>
    <col min="11252" max="11252" width="9.85546875" style="3" bestFit="1" customWidth="1"/>
    <col min="11253" max="11253" width="9.140625" style="3" bestFit="1" customWidth="1"/>
    <col min="11254" max="11254" width="16" style="3" bestFit="1" customWidth="1"/>
    <col min="11255" max="11255" width="9" style="3" bestFit="1" customWidth="1"/>
    <col min="11256" max="11256" width="7.85546875" style="3" bestFit="1" customWidth="1"/>
    <col min="11257" max="11257" width="11.7109375" style="3" bestFit="1" customWidth="1"/>
    <col min="11258" max="11258" width="14.28515625" style="3" customWidth="1"/>
    <col min="11259" max="11259" width="11.7109375" style="3" bestFit="1" customWidth="1"/>
    <col min="11260" max="11260" width="14.140625" style="3" bestFit="1" customWidth="1"/>
    <col min="11261" max="11261" width="16.7109375" style="3" customWidth="1"/>
    <col min="11262" max="11262" width="16.5703125" style="3" customWidth="1"/>
    <col min="11263" max="11264" width="7.85546875" style="3" bestFit="1" customWidth="1"/>
    <col min="11265" max="11265" width="8" style="3" bestFit="1" customWidth="1"/>
    <col min="11266" max="11267" width="7.85546875" style="3" bestFit="1" customWidth="1"/>
    <col min="11268" max="11268" width="9.7109375" style="3" customWidth="1"/>
    <col min="11269" max="11269" width="12.85546875" style="3" customWidth="1"/>
    <col min="11270" max="11506" width="9.140625" style="3"/>
    <col min="11507" max="11507" width="9" style="3" bestFit="1" customWidth="1"/>
    <col min="11508" max="11508" width="9.85546875" style="3" bestFit="1" customWidth="1"/>
    <col min="11509" max="11509" width="9.140625" style="3" bestFit="1" customWidth="1"/>
    <col min="11510" max="11510" width="16" style="3" bestFit="1" customWidth="1"/>
    <col min="11511" max="11511" width="9" style="3" bestFit="1" customWidth="1"/>
    <col min="11512" max="11512" width="7.85546875" style="3" bestFit="1" customWidth="1"/>
    <col min="11513" max="11513" width="11.7109375" style="3" bestFit="1" customWidth="1"/>
    <col min="11514" max="11514" width="14.28515625" style="3" customWidth="1"/>
    <col min="11515" max="11515" width="11.7109375" style="3" bestFit="1" customWidth="1"/>
    <col min="11516" max="11516" width="14.140625" style="3" bestFit="1" customWidth="1"/>
    <col min="11517" max="11517" width="16.7109375" style="3" customWidth="1"/>
    <col min="11518" max="11518" width="16.5703125" style="3" customWidth="1"/>
    <col min="11519" max="11520" width="7.85546875" style="3" bestFit="1" customWidth="1"/>
    <col min="11521" max="11521" width="8" style="3" bestFit="1" customWidth="1"/>
    <col min="11522" max="11523" width="7.85546875" style="3" bestFit="1" customWidth="1"/>
    <col min="11524" max="11524" width="9.7109375" style="3" customWidth="1"/>
    <col min="11525" max="11525" width="12.85546875" style="3" customWidth="1"/>
    <col min="11526" max="11762" width="9.140625" style="3"/>
    <col min="11763" max="11763" width="9" style="3" bestFit="1" customWidth="1"/>
    <col min="11764" max="11764" width="9.85546875" style="3" bestFit="1" customWidth="1"/>
    <col min="11765" max="11765" width="9.140625" style="3" bestFit="1" customWidth="1"/>
    <col min="11766" max="11766" width="16" style="3" bestFit="1" customWidth="1"/>
    <col min="11767" max="11767" width="9" style="3" bestFit="1" customWidth="1"/>
    <col min="11768" max="11768" width="7.85546875" style="3" bestFit="1" customWidth="1"/>
    <col min="11769" max="11769" width="11.7109375" style="3" bestFit="1" customWidth="1"/>
    <col min="11770" max="11770" width="14.28515625" style="3" customWidth="1"/>
    <col min="11771" max="11771" width="11.7109375" style="3" bestFit="1" customWidth="1"/>
    <col min="11772" max="11772" width="14.140625" style="3" bestFit="1" customWidth="1"/>
    <col min="11773" max="11773" width="16.7109375" style="3" customWidth="1"/>
    <col min="11774" max="11774" width="16.5703125" style="3" customWidth="1"/>
    <col min="11775" max="11776" width="7.85546875" style="3" bestFit="1" customWidth="1"/>
    <col min="11777" max="11777" width="8" style="3" bestFit="1" customWidth="1"/>
    <col min="11778" max="11779" width="7.85546875" style="3" bestFit="1" customWidth="1"/>
    <col min="11780" max="11780" width="9.7109375" style="3" customWidth="1"/>
    <col min="11781" max="11781" width="12.85546875" style="3" customWidth="1"/>
    <col min="11782" max="12018" width="9.140625" style="3"/>
    <col min="12019" max="12019" width="9" style="3" bestFit="1" customWidth="1"/>
    <col min="12020" max="12020" width="9.85546875" style="3" bestFit="1" customWidth="1"/>
    <col min="12021" max="12021" width="9.140625" style="3" bestFit="1" customWidth="1"/>
    <col min="12022" max="12022" width="16" style="3" bestFit="1" customWidth="1"/>
    <col min="12023" max="12023" width="9" style="3" bestFit="1" customWidth="1"/>
    <col min="12024" max="12024" width="7.85546875" style="3" bestFit="1" customWidth="1"/>
    <col min="12025" max="12025" width="11.7109375" style="3" bestFit="1" customWidth="1"/>
    <col min="12026" max="12026" width="14.28515625" style="3" customWidth="1"/>
    <col min="12027" max="12027" width="11.7109375" style="3" bestFit="1" customWidth="1"/>
    <col min="12028" max="12028" width="14.140625" style="3" bestFit="1" customWidth="1"/>
    <col min="12029" max="12029" width="16.7109375" style="3" customWidth="1"/>
    <col min="12030" max="12030" width="16.5703125" style="3" customWidth="1"/>
    <col min="12031" max="12032" width="7.85546875" style="3" bestFit="1" customWidth="1"/>
    <col min="12033" max="12033" width="8" style="3" bestFit="1" customWidth="1"/>
    <col min="12034" max="12035" width="7.85546875" style="3" bestFit="1" customWidth="1"/>
    <col min="12036" max="12036" width="9.7109375" style="3" customWidth="1"/>
    <col min="12037" max="12037" width="12.85546875" style="3" customWidth="1"/>
    <col min="12038" max="12274" width="9.140625" style="3"/>
    <col min="12275" max="12275" width="9" style="3" bestFit="1" customWidth="1"/>
    <col min="12276" max="12276" width="9.85546875" style="3" bestFit="1" customWidth="1"/>
    <col min="12277" max="12277" width="9.140625" style="3" bestFit="1" customWidth="1"/>
    <col min="12278" max="12278" width="16" style="3" bestFit="1" customWidth="1"/>
    <col min="12279" max="12279" width="9" style="3" bestFit="1" customWidth="1"/>
    <col min="12280" max="12280" width="7.85546875" style="3" bestFit="1" customWidth="1"/>
    <col min="12281" max="12281" width="11.7109375" style="3" bestFit="1" customWidth="1"/>
    <col min="12282" max="12282" width="14.28515625" style="3" customWidth="1"/>
    <col min="12283" max="12283" width="11.7109375" style="3" bestFit="1" customWidth="1"/>
    <col min="12284" max="12284" width="14.140625" style="3" bestFit="1" customWidth="1"/>
    <col min="12285" max="12285" width="16.7109375" style="3" customWidth="1"/>
    <col min="12286" max="12286" width="16.5703125" style="3" customWidth="1"/>
    <col min="12287" max="12288" width="7.85546875" style="3" bestFit="1" customWidth="1"/>
    <col min="12289" max="12289" width="8" style="3" bestFit="1" customWidth="1"/>
    <col min="12290" max="12291" width="7.85546875" style="3" bestFit="1" customWidth="1"/>
    <col min="12292" max="12292" width="9.7109375" style="3" customWidth="1"/>
    <col min="12293" max="12293" width="12.85546875" style="3" customWidth="1"/>
    <col min="12294" max="12530" width="9.140625" style="3"/>
    <col min="12531" max="12531" width="9" style="3" bestFit="1" customWidth="1"/>
    <col min="12532" max="12532" width="9.85546875" style="3" bestFit="1" customWidth="1"/>
    <col min="12533" max="12533" width="9.140625" style="3" bestFit="1" customWidth="1"/>
    <col min="12534" max="12534" width="16" style="3" bestFit="1" customWidth="1"/>
    <col min="12535" max="12535" width="9" style="3" bestFit="1" customWidth="1"/>
    <col min="12536" max="12536" width="7.85546875" style="3" bestFit="1" customWidth="1"/>
    <col min="12537" max="12537" width="11.7109375" style="3" bestFit="1" customWidth="1"/>
    <col min="12538" max="12538" width="14.28515625" style="3" customWidth="1"/>
    <col min="12539" max="12539" width="11.7109375" style="3" bestFit="1" customWidth="1"/>
    <col min="12540" max="12540" width="14.140625" style="3" bestFit="1" customWidth="1"/>
    <col min="12541" max="12541" width="16.7109375" style="3" customWidth="1"/>
    <col min="12542" max="12542" width="16.5703125" style="3" customWidth="1"/>
    <col min="12543" max="12544" width="7.85546875" style="3" bestFit="1" customWidth="1"/>
    <col min="12545" max="12545" width="8" style="3" bestFit="1" customWidth="1"/>
    <col min="12546" max="12547" width="7.85546875" style="3" bestFit="1" customWidth="1"/>
    <col min="12548" max="12548" width="9.7109375" style="3" customWidth="1"/>
    <col min="12549" max="12549" width="12.85546875" style="3" customWidth="1"/>
    <col min="12550" max="12786" width="9.140625" style="3"/>
    <col min="12787" max="12787" width="9" style="3" bestFit="1" customWidth="1"/>
    <col min="12788" max="12788" width="9.85546875" style="3" bestFit="1" customWidth="1"/>
    <col min="12789" max="12789" width="9.140625" style="3" bestFit="1" customWidth="1"/>
    <col min="12790" max="12790" width="16" style="3" bestFit="1" customWidth="1"/>
    <col min="12791" max="12791" width="9" style="3" bestFit="1" customWidth="1"/>
    <col min="12792" max="12792" width="7.85546875" style="3" bestFit="1" customWidth="1"/>
    <col min="12793" max="12793" width="11.7109375" style="3" bestFit="1" customWidth="1"/>
    <col min="12794" max="12794" width="14.28515625" style="3" customWidth="1"/>
    <col min="12795" max="12795" width="11.7109375" style="3" bestFit="1" customWidth="1"/>
    <col min="12796" max="12796" width="14.140625" style="3" bestFit="1" customWidth="1"/>
    <col min="12797" max="12797" width="16.7109375" style="3" customWidth="1"/>
    <col min="12798" max="12798" width="16.5703125" style="3" customWidth="1"/>
    <col min="12799" max="12800" width="7.85546875" style="3" bestFit="1" customWidth="1"/>
    <col min="12801" max="12801" width="8" style="3" bestFit="1" customWidth="1"/>
    <col min="12802" max="12803" width="7.85546875" style="3" bestFit="1" customWidth="1"/>
    <col min="12804" max="12804" width="9.7109375" style="3" customWidth="1"/>
    <col min="12805" max="12805" width="12.85546875" style="3" customWidth="1"/>
    <col min="12806" max="13042" width="9.140625" style="3"/>
    <col min="13043" max="13043" width="9" style="3" bestFit="1" customWidth="1"/>
    <col min="13044" max="13044" width="9.85546875" style="3" bestFit="1" customWidth="1"/>
    <col min="13045" max="13045" width="9.140625" style="3" bestFit="1" customWidth="1"/>
    <col min="13046" max="13046" width="16" style="3" bestFit="1" customWidth="1"/>
    <col min="13047" max="13047" width="9" style="3" bestFit="1" customWidth="1"/>
    <col min="13048" max="13048" width="7.85546875" style="3" bestFit="1" customWidth="1"/>
    <col min="13049" max="13049" width="11.7109375" style="3" bestFit="1" customWidth="1"/>
    <col min="13050" max="13050" width="14.28515625" style="3" customWidth="1"/>
    <col min="13051" max="13051" width="11.7109375" style="3" bestFit="1" customWidth="1"/>
    <col min="13052" max="13052" width="14.140625" style="3" bestFit="1" customWidth="1"/>
    <col min="13053" max="13053" width="16.7109375" style="3" customWidth="1"/>
    <col min="13054" max="13054" width="16.5703125" style="3" customWidth="1"/>
    <col min="13055" max="13056" width="7.85546875" style="3" bestFit="1" customWidth="1"/>
    <col min="13057" max="13057" width="8" style="3" bestFit="1" customWidth="1"/>
    <col min="13058" max="13059" width="7.85546875" style="3" bestFit="1" customWidth="1"/>
    <col min="13060" max="13060" width="9.7109375" style="3" customWidth="1"/>
    <col min="13061" max="13061" width="12.85546875" style="3" customWidth="1"/>
    <col min="13062" max="13298" width="9.140625" style="3"/>
    <col min="13299" max="13299" width="9" style="3" bestFit="1" customWidth="1"/>
    <col min="13300" max="13300" width="9.85546875" style="3" bestFit="1" customWidth="1"/>
    <col min="13301" max="13301" width="9.140625" style="3" bestFit="1" customWidth="1"/>
    <col min="13302" max="13302" width="16" style="3" bestFit="1" customWidth="1"/>
    <col min="13303" max="13303" width="9" style="3" bestFit="1" customWidth="1"/>
    <col min="13304" max="13304" width="7.85546875" style="3" bestFit="1" customWidth="1"/>
    <col min="13305" max="13305" width="11.7109375" style="3" bestFit="1" customWidth="1"/>
    <col min="13306" max="13306" width="14.28515625" style="3" customWidth="1"/>
    <col min="13307" max="13307" width="11.7109375" style="3" bestFit="1" customWidth="1"/>
    <col min="13308" max="13308" width="14.140625" style="3" bestFit="1" customWidth="1"/>
    <col min="13309" max="13309" width="16.7109375" style="3" customWidth="1"/>
    <col min="13310" max="13310" width="16.5703125" style="3" customWidth="1"/>
    <col min="13311" max="13312" width="7.85546875" style="3" bestFit="1" customWidth="1"/>
    <col min="13313" max="13313" width="8" style="3" bestFit="1" customWidth="1"/>
    <col min="13314" max="13315" width="7.85546875" style="3" bestFit="1" customWidth="1"/>
    <col min="13316" max="13316" width="9.7109375" style="3" customWidth="1"/>
    <col min="13317" max="13317" width="12.85546875" style="3" customWidth="1"/>
    <col min="13318" max="13554" width="9.140625" style="3"/>
    <col min="13555" max="13555" width="9" style="3" bestFit="1" customWidth="1"/>
    <col min="13556" max="13556" width="9.85546875" style="3" bestFit="1" customWidth="1"/>
    <col min="13557" max="13557" width="9.140625" style="3" bestFit="1" customWidth="1"/>
    <col min="13558" max="13558" width="16" style="3" bestFit="1" customWidth="1"/>
    <col min="13559" max="13559" width="9" style="3" bestFit="1" customWidth="1"/>
    <col min="13560" max="13560" width="7.85546875" style="3" bestFit="1" customWidth="1"/>
    <col min="13561" max="13561" width="11.7109375" style="3" bestFit="1" customWidth="1"/>
    <col min="13562" max="13562" width="14.28515625" style="3" customWidth="1"/>
    <col min="13563" max="13563" width="11.7109375" style="3" bestFit="1" customWidth="1"/>
    <col min="13564" max="13564" width="14.140625" style="3" bestFit="1" customWidth="1"/>
    <col min="13565" max="13565" width="16.7109375" style="3" customWidth="1"/>
    <col min="13566" max="13566" width="16.5703125" style="3" customWidth="1"/>
    <col min="13567" max="13568" width="7.85546875" style="3" bestFit="1" customWidth="1"/>
    <col min="13569" max="13569" width="8" style="3" bestFit="1" customWidth="1"/>
    <col min="13570" max="13571" width="7.85546875" style="3" bestFit="1" customWidth="1"/>
    <col min="13572" max="13572" width="9.7109375" style="3" customWidth="1"/>
    <col min="13573" max="13573" width="12.85546875" style="3" customWidth="1"/>
    <col min="13574" max="13810" width="9.140625" style="3"/>
    <col min="13811" max="13811" width="9" style="3" bestFit="1" customWidth="1"/>
    <col min="13812" max="13812" width="9.85546875" style="3" bestFit="1" customWidth="1"/>
    <col min="13813" max="13813" width="9.140625" style="3" bestFit="1" customWidth="1"/>
    <col min="13814" max="13814" width="16" style="3" bestFit="1" customWidth="1"/>
    <col min="13815" max="13815" width="9" style="3" bestFit="1" customWidth="1"/>
    <col min="13816" max="13816" width="7.85546875" style="3" bestFit="1" customWidth="1"/>
    <col min="13817" max="13817" width="11.7109375" style="3" bestFit="1" customWidth="1"/>
    <col min="13818" max="13818" width="14.28515625" style="3" customWidth="1"/>
    <col min="13819" max="13819" width="11.7109375" style="3" bestFit="1" customWidth="1"/>
    <col min="13820" max="13820" width="14.140625" style="3" bestFit="1" customWidth="1"/>
    <col min="13821" max="13821" width="16.7109375" style="3" customWidth="1"/>
    <col min="13822" max="13822" width="16.5703125" style="3" customWidth="1"/>
    <col min="13823" max="13824" width="7.85546875" style="3" bestFit="1" customWidth="1"/>
    <col min="13825" max="13825" width="8" style="3" bestFit="1" customWidth="1"/>
    <col min="13826" max="13827" width="7.85546875" style="3" bestFit="1" customWidth="1"/>
    <col min="13828" max="13828" width="9.7109375" style="3" customWidth="1"/>
    <col min="13829" max="13829" width="12.85546875" style="3" customWidth="1"/>
    <col min="13830" max="14066" width="9.140625" style="3"/>
    <col min="14067" max="14067" width="9" style="3" bestFit="1" customWidth="1"/>
    <col min="14068" max="14068" width="9.85546875" style="3" bestFit="1" customWidth="1"/>
    <col min="14069" max="14069" width="9.140625" style="3" bestFit="1" customWidth="1"/>
    <col min="14070" max="14070" width="16" style="3" bestFit="1" customWidth="1"/>
    <col min="14071" max="14071" width="9" style="3" bestFit="1" customWidth="1"/>
    <col min="14072" max="14072" width="7.85546875" style="3" bestFit="1" customWidth="1"/>
    <col min="14073" max="14073" width="11.7109375" style="3" bestFit="1" customWidth="1"/>
    <col min="14074" max="14074" width="14.28515625" style="3" customWidth="1"/>
    <col min="14075" max="14075" width="11.7109375" style="3" bestFit="1" customWidth="1"/>
    <col min="14076" max="14076" width="14.140625" style="3" bestFit="1" customWidth="1"/>
    <col min="14077" max="14077" width="16.7109375" style="3" customWidth="1"/>
    <col min="14078" max="14078" width="16.5703125" style="3" customWidth="1"/>
    <col min="14079" max="14080" width="7.85546875" style="3" bestFit="1" customWidth="1"/>
    <col min="14081" max="14081" width="8" style="3" bestFit="1" customWidth="1"/>
    <col min="14082" max="14083" width="7.85546875" style="3" bestFit="1" customWidth="1"/>
    <col min="14084" max="14084" width="9.7109375" style="3" customWidth="1"/>
    <col min="14085" max="14085" width="12.85546875" style="3" customWidth="1"/>
    <col min="14086" max="14322" width="9.140625" style="3"/>
    <col min="14323" max="14323" width="9" style="3" bestFit="1" customWidth="1"/>
    <col min="14324" max="14324" width="9.85546875" style="3" bestFit="1" customWidth="1"/>
    <col min="14325" max="14325" width="9.140625" style="3" bestFit="1" customWidth="1"/>
    <col min="14326" max="14326" width="16" style="3" bestFit="1" customWidth="1"/>
    <col min="14327" max="14327" width="9" style="3" bestFit="1" customWidth="1"/>
    <col min="14328" max="14328" width="7.85546875" style="3" bestFit="1" customWidth="1"/>
    <col min="14329" max="14329" width="11.7109375" style="3" bestFit="1" customWidth="1"/>
    <col min="14330" max="14330" width="14.28515625" style="3" customWidth="1"/>
    <col min="14331" max="14331" width="11.7109375" style="3" bestFit="1" customWidth="1"/>
    <col min="14332" max="14332" width="14.140625" style="3" bestFit="1" customWidth="1"/>
    <col min="14333" max="14333" width="16.7109375" style="3" customWidth="1"/>
    <col min="14334" max="14334" width="16.5703125" style="3" customWidth="1"/>
    <col min="14335" max="14336" width="7.85546875" style="3" bestFit="1" customWidth="1"/>
    <col min="14337" max="14337" width="8" style="3" bestFit="1" customWidth="1"/>
    <col min="14338" max="14339" width="7.85546875" style="3" bestFit="1" customWidth="1"/>
    <col min="14340" max="14340" width="9.7109375" style="3" customWidth="1"/>
    <col min="14341" max="14341" width="12.85546875" style="3" customWidth="1"/>
    <col min="14342" max="14578" width="9.140625" style="3"/>
    <col min="14579" max="14579" width="9" style="3" bestFit="1" customWidth="1"/>
    <col min="14580" max="14580" width="9.85546875" style="3" bestFit="1" customWidth="1"/>
    <col min="14581" max="14581" width="9.140625" style="3" bestFit="1" customWidth="1"/>
    <col min="14582" max="14582" width="16" style="3" bestFit="1" customWidth="1"/>
    <col min="14583" max="14583" width="9" style="3" bestFit="1" customWidth="1"/>
    <col min="14584" max="14584" width="7.85546875" style="3" bestFit="1" customWidth="1"/>
    <col min="14585" max="14585" width="11.7109375" style="3" bestFit="1" customWidth="1"/>
    <col min="14586" max="14586" width="14.28515625" style="3" customWidth="1"/>
    <col min="14587" max="14587" width="11.7109375" style="3" bestFit="1" customWidth="1"/>
    <col min="14588" max="14588" width="14.140625" style="3" bestFit="1" customWidth="1"/>
    <col min="14589" max="14589" width="16.7109375" style="3" customWidth="1"/>
    <col min="14590" max="14590" width="16.5703125" style="3" customWidth="1"/>
    <col min="14591" max="14592" width="7.85546875" style="3" bestFit="1" customWidth="1"/>
    <col min="14593" max="14593" width="8" style="3" bestFit="1" customWidth="1"/>
    <col min="14594" max="14595" width="7.85546875" style="3" bestFit="1" customWidth="1"/>
    <col min="14596" max="14596" width="9.7109375" style="3" customWidth="1"/>
    <col min="14597" max="14597" width="12.85546875" style="3" customWidth="1"/>
    <col min="14598" max="14834" width="9.140625" style="3"/>
    <col min="14835" max="14835" width="9" style="3" bestFit="1" customWidth="1"/>
    <col min="14836" max="14836" width="9.85546875" style="3" bestFit="1" customWidth="1"/>
    <col min="14837" max="14837" width="9.140625" style="3" bestFit="1" customWidth="1"/>
    <col min="14838" max="14838" width="16" style="3" bestFit="1" customWidth="1"/>
    <col min="14839" max="14839" width="9" style="3" bestFit="1" customWidth="1"/>
    <col min="14840" max="14840" width="7.85546875" style="3" bestFit="1" customWidth="1"/>
    <col min="14841" max="14841" width="11.7109375" style="3" bestFit="1" customWidth="1"/>
    <col min="14842" max="14842" width="14.28515625" style="3" customWidth="1"/>
    <col min="14843" max="14843" width="11.7109375" style="3" bestFit="1" customWidth="1"/>
    <col min="14844" max="14844" width="14.140625" style="3" bestFit="1" customWidth="1"/>
    <col min="14845" max="14845" width="16.7109375" style="3" customWidth="1"/>
    <col min="14846" max="14846" width="16.5703125" style="3" customWidth="1"/>
    <col min="14847" max="14848" width="7.85546875" style="3" bestFit="1" customWidth="1"/>
    <col min="14849" max="14849" width="8" style="3" bestFit="1" customWidth="1"/>
    <col min="14850" max="14851" width="7.85546875" style="3" bestFit="1" customWidth="1"/>
    <col min="14852" max="14852" width="9.7109375" style="3" customWidth="1"/>
    <col min="14853" max="14853" width="12.85546875" style="3" customWidth="1"/>
    <col min="14854" max="15090" width="9.140625" style="3"/>
    <col min="15091" max="15091" width="9" style="3" bestFit="1" customWidth="1"/>
    <col min="15092" max="15092" width="9.85546875" style="3" bestFit="1" customWidth="1"/>
    <col min="15093" max="15093" width="9.140625" style="3" bestFit="1" customWidth="1"/>
    <col min="15094" max="15094" width="16" style="3" bestFit="1" customWidth="1"/>
    <col min="15095" max="15095" width="9" style="3" bestFit="1" customWidth="1"/>
    <col min="15096" max="15096" width="7.85546875" style="3" bestFit="1" customWidth="1"/>
    <col min="15097" max="15097" width="11.7109375" style="3" bestFit="1" customWidth="1"/>
    <col min="15098" max="15098" width="14.28515625" style="3" customWidth="1"/>
    <col min="15099" max="15099" width="11.7109375" style="3" bestFit="1" customWidth="1"/>
    <col min="15100" max="15100" width="14.140625" style="3" bestFit="1" customWidth="1"/>
    <col min="15101" max="15101" width="16.7109375" style="3" customWidth="1"/>
    <col min="15102" max="15102" width="16.5703125" style="3" customWidth="1"/>
    <col min="15103" max="15104" width="7.85546875" style="3" bestFit="1" customWidth="1"/>
    <col min="15105" max="15105" width="8" style="3" bestFit="1" customWidth="1"/>
    <col min="15106" max="15107" width="7.85546875" style="3" bestFit="1" customWidth="1"/>
    <col min="15108" max="15108" width="9.7109375" style="3" customWidth="1"/>
    <col min="15109" max="15109" width="12.85546875" style="3" customWidth="1"/>
    <col min="15110" max="15346" width="9.140625" style="3"/>
    <col min="15347" max="15347" width="9" style="3" bestFit="1" customWidth="1"/>
    <col min="15348" max="15348" width="9.85546875" style="3" bestFit="1" customWidth="1"/>
    <col min="15349" max="15349" width="9.140625" style="3" bestFit="1" customWidth="1"/>
    <col min="15350" max="15350" width="16" style="3" bestFit="1" customWidth="1"/>
    <col min="15351" max="15351" width="9" style="3" bestFit="1" customWidth="1"/>
    <col min="15352" max="15352" width="7.85546875" style="3" bestFit="1" customWidth="1"/>
    <col min="15353" max="15353" width="11.7109375" style="3" bestFit="1" customWidth="1"/>
    <col min="15354" max="15354" width="14.28515625" style="3" customWidth="1"/>
    <col min="15355" max="15355" width="11.7109375" style="3" bestFit="1" customWidth="1"/>
    <col min="15356" max="15356" width="14.140625" style="3" bestFit="1" customWidth="1"/>
    <col min="15357" max="15357" width="16.7109375" style="3" customWidth="1"/>
    <col min="15358" max="15358" width="16.5703125" style="3" customWidth="1"/>
    <col min="15359" max="15360" width="7.85546875" style="3" bestFit="1" customWidth="1"/>
    <col min="15361" max="15361" width="8" style="3" bestFit="1" customWidth="1"/>
    <col min="15362" max="15363" width="7.85546875" style="3" bestFit="1" customWidth="1"/>
    <col min="15364" max="15364" width="9.7109375" style="3" customWidth="1"/>
    <col min="15365" max="15365" width="12.85546875" style="3" customWidth="1"/>
    <col min="15366" max="15602" width="9.140625" style="3"/>
    <col min="15603" max="15603" width="9" style="3" bestFit="1" customWidth="1"/>
    <col min="15604" max="15604" width="9.85546875" style="3" bestFit="1" customWidth="1"/>
    <col min="15605" max="15605" width="9.140625" style="3" bestFit="1" customWidth="1"/>
    <col min="15606" max="15606" width="16" style="3" bestFit="1" customWidth="1"/>
    <col min="15607" max="15607" width="9" style="3" bestFit="1" customWidth="1"/>
    <col min="15608" max="15608" width="7.85546875" style="3" bestFit="1" customWidth="1"/>
    <col min="15609" max="15609" width="11.7109375" style="3" bestFit="1" customWidth="1"/>
    <col min="15610" max="15610" width="14.28515625" style="3" customWidth="1"/>
    <col min="15611" max="15611" width="11.7109375" style="3" bestFit="1" customWidth="1"/>
    <col min="15612" max="15612" width="14.140625" style="3" bestFit="1" customWidth="1"/>
    <col min="15613" max="15613" width="16.7109375" style="3" customWidth="1"/>
    <col min="15614" max="15614" width="16.5703125" style="3" customWidth="1"/>
    <col min="15615" max="15616" width="7.85546875" style="3" bestFit="1" customWidth="1"/>
    <col min="15617" max="15617" width="8" style="3" bestFit="1" customWidth="1"/>
    <col min="15618" max="15619" width="7.85546875" style="3" bestFit="1" customWidth="1"/>
    <col min="15620" max="15620" width="9.7109375" style="3" customWidth="1"/>
    <col min="15621" max="15621" width="12.85546875" style="3" customWidth="1"/>
    <col min="15622" max="15858" width="9.140625" style="3"/>
    <col min="15859" max="15859" width="9" style="3" bestFit="1" customWidth="1"/>
    <col min="15860" max="15860" width="9.85546875" style="3" bestFit="1" customWidth="1"/>
    <col min="15861" max="15861" width="9.140625" style="3" bestFit="1" customWidth="1"/>
    <col min="15862" max="15862" width="16" style="3" bestFit="1" customWidth="1"/>
    <col min="15863" max="15863" width="9" style="3" bestFit="1" customWidth="1"/>
    <col min="15864" max="15864" width="7.85546875" style="3" bestFit="1" customWidth="1"/>
    <col min="15865" max="15865" width="11.7109375" style="3" bestFit="1" customWidth="1"/>
    <col min="15866" max="15866" width="14.28515625" style="3" customWidth="1"/>
    <col min="15867" max="15867" width="11.7109375" style="3" bestFit="1" customWidth="1"/>
    <col min="15868" max="15868" width="14.140625" style="3" bestFit="1" customWidth="1"/>
    <col min="15869" max="15869" width="16.7109375" style="3" customWidth="1"/>
    <col min="15870" max="15870" width="16.5703125" style="3" customWidth="1"/>
    <col min="15871" max="15872" width="7.85546875" style="3" bestFit="1" customWidth="1"/>
    <col min="15873" max="15873" width="8" style="3" bestFit="1" customWidth="1"/>
    <col min="15874" max="15875" width="7.85546875" style="3" bestFit="1" customWidth="1"/>
    <col min="15876" max="15876" width="9.7109375" style="3" customWidth="1"/>
    <col min="15877" max="15877" width="12.85546875" style="3" customWidth="1"/>
    <col min="15878" max="16114" width="9.140625" style="3"/>
    <col min="16115" max="16115" width="9" style="3" bestFit="1" customWidth="1"/>
    <col min="16116" max="16116" width="9.85546875" style="3" bestFit="1" customWidth="1"/>
    <col min="16117" max="16117" width="9.140625" style="3" bestFit="1" customWidth="1"/>
    <col min="16118" max="16118" width="16" style="3" bestFit="1" customWidth="1"/>
    <col min="16119" max="16119" width="9" style="3" bestFit="1" customWidth="1"/>
    <col min="16120" max="16120" width="7.85546875" style="3" bestFit="1" customWidth="1"/>
    <col min="16121" max="16121" width="11.7109375" style="3" bestFit="1" customWidth="1"/>
    <col min="16122" max="16122" width="14.28515625" style="3" customWidth="1"/>
    <col min="16123" max="16123" width="11.7109375" style="3" bestFit="1" customWidth="1"/>
    <col min="16124" max="16124" width="14.140625" style="3" bestFit="1" customWidth="1"/>
    <col min="16125" max="16125" width="16.7109375" style="3" customWidth="1"/>
    <col min="16126" max="16126" width="16.5703125" style="3" customWidth="1"/>
    <col min="16127" max="16128" width="7.85546875" style="3" bestFit="1" customWidth="1"/>
    <col min="16129" max="16129" width="8" style="3" bestFit="1" customWidth="1"/>
    <col min="16130" max="16131" width="7.85546875" style="3" bestFit="1" customWidth="1"/>
    <col min="16132" max="16132" width="9.7109375" style="3" customWidth="1"/>
    <col min="16133" max="16133" width="12.85546875" style="3" customWidth="1"/>
    <col min="16134" max="16384" width="9.140625" style="3"/>
  </cols>
  <sheetData>
    <row r="1" spans="1:27" s="29" customFormat="1" ht="15.75" customHeight="1">
      <c r="A1" s="553" t="s">
        <v>71</v>
      </c>
      <c r="B1" s="553"/>
      <c r="C1" s="710" t="s">
        <v>72</v>
      </c>
      <c r="D1" s="710"/>
      <c r="E1" s="553" t="s">
        <v>0</v>
      </c>
      <c r="F1" s="553"/>
      <c r="G1" s="554" t="s">
        <v>10</v>
      </c>
      <c r="H1" s="554"/>
      <c r="I1" s="554"/>
      <c r="J1" s="553" t="s">
        <v>8</v>
      </c>
      <c r="K1" s="553"/>
      <c r="L1" s="711" t="s">
        <v>60</v>
      </c>
      <c r="M1" s="712"/>
      <c r="N1" s="709" t="s">
        <v>69</v>
      </c>
      <c r="O1" s="709"/>
      <c r="P1" s="554" t="s">
        <v>56</v>
      </c>
      <c r="Q1" s="554"/>
      <c r="R1" s="707" t="s">
        <v>47</v>
      </c>
      <c r="S1" s="705" t="s">
        <v>98</v>
      </c>
      <c r="T1" s="705"/>
      <c r="U1" s="705"/>
      <c r="V1" s="705"/>
      <c r="W1" s="705"/>
      <c r="X1" s="705"/>
      <c r="Y1" s="705"/>
      <c r="Z1" s="705"/>
      <c r="AA1" s="705"/>
    </row>
    <row r="2" spans="1:27" s="12" customFormat="1" ht="15.75" customHeight="1" thickBot="1">
      <c r="A2" s="84"/>
      <c r="B2" s="35"/>
      <c r="C2" s="75"/>
      <c r="D2" s="38"/>
      <c r="E2" s="85"/>
      <c r="F2" s="36" t="s">
        <v>73</v>
      </c>
      <c r="G2" s="33" t="s">
        <v>11</v>
      </c>
      <c r="H2" s="31" t="s">
        <v>12</v>
      </c>
      <c r="I2" s="32" t="s">
        <v>29</v>
      </c>
      <c r="J2" s="64" t="s">
        <v>23</v>
      </c>
      <c r="K2" s="37" t="s">
        <v>73</v>
      </c>
      <c r="L2" s="64" t="s">
        <v>23</v>
      </c>
      <c r="M2" s="39" t="s">
        <v>73</v>
      </c>
      <c r="N2" s="45" t="s">
        <v>23</v>
      </c>
      <c r="O2" s="37" t="s">
        <v>73</v>
      </c>
      <c r="P2" s="64" t="s">
        <v>23</v>
      </c>
      <c r="Q2" s="16" t="s">
        <v>73</v>
      </c>
      <c r="R2" s="708"/>
      <c r="S2" s="706"/>
      <c r="T2" s="706"/>
      <c r="U2" s="706"/>
      <c r="V2" s="706"/>
      <c r="W2" s="706"/>
      <c r="X2" s="706"/>
      <c r="Y2" s="706"/>
      <c r="Z2" s="706"/>
      <c r="AA2" s="706"/>
    </row>
    <row r="3" spans="1:27" s="5" customFormat="1">
      <c r="A3" s="713" t="str">
        <f>'1-συμβολαια'!A3</f>
        <v>..????..</v>
      </c>
      <c r="B3" s="251"/>
      <c r="C3" s="716">
        <f>'1-συμβολαια'!B3</f>
        <v>5</v>
      </c>
      <c r="D3" s="252"/>
      <c r="E3" s="217" t="str">
        <f>'1-συμβολαια'!C3</f>
        <v>κληρονομιά πατρός ΑΠΟΔΟΧΗ</v>
      </c>
      <c r="F3" s="198"/>
      <c r="G3" s="166" t="str">
        <f>'4-πολλυπρ'!D3</f>
        <v>…..???..</v>
      </c>
      <c r="H3" s="166" t="str">
        <f>'4-πολλυπρ'!I3</f>
        <v>…..???..</v>
      </c>
      <c r="I3" s="350"/>
      <c r="J3" s="347">
        <f>'1-συμβολαια'!D3</f>
        <v>0</v>
      </c>
      <c r="K3" s="350"/>
      <c r="L3" s="218">
        <f>'11-χαρτόσ'!D3</f>
        <v>1</v>
      </c>
      <c r="M3" s="417"/>
      <c r="N3" s="200">
        <f>'14-βιβλΕσ'!K3-'17-βιβλίοΣυμβ'!P3</f>
        <v>244</v>
      </c>
      <c r="O3" s="250"/>
      <c r="P3" s="253">
        <f>'5-αντίγραφα'!K3</f>
        <v>40</v>
      </c>
      <c r="Q3" s="220"/>
      <c r="R3" s="254" t="s">
        <v>413</v>
      </c>
      <c r="S3" s="374"/>
      <c r="T3" s="374"/>
      <c r="U3" s="375"/>
      <c r="V3" s="342"/>
      <c r="W3" s="342"/>
      <c r="X3" s="342"/>
      <c r="Y3" s="342"/>
      <c r="Z3" s="342"/>
      <c r="AA3" s="342"/>
    </row>
    <row r="4" spans="1:27" s="5" customFormat="1">
      <c r="A4" s="714"/>
      <c r="B4" s="251"/>
      <c r="C4" s="717"/>
      <c r="D4" s="252"/>
      <c r="E4" s="217" t="str">
        <f>'1-συμβολαια'!C4</f>
        <v>κληρονομιά μητρός ΑΠΟΔΟΧΗ - ΑΤΥΠΗ</v>
      </c>
      <c r="F4" s="198"/>
      <c r="G4" s="166" t="str">
        <f>'4-πολλυπρ'!D4</f>
        <v>…..???..</v>
      </c>
      <c r="H4" s="166" t="str">
        <f>'4-πολλυπρ'!I4</f>
        <v>…..???..</v>
      </c>
      <c r="I4" s="350"/>
      <c r="J4" s="347">
        <f>'1-συμβολαια'!D4</f>
        <v>0</v>
      </c>
      <c r="K4" s="350"/>
      <c r="L4" s="377">
        <f>'11-χαρτόσ'!D4</f>
        <v>0</v>
      </c>
      <c r="M4" s="378"/>
      <c r="N4" s="297">
        <f>'14-βιβλΕσ'!K4-'17-βιβλίοΣυμβ'!P4</f>
        <v>0</v>
      </c>
      <c r="O4" s="379"/>
      <c r="P4" s="380">
        <f>'5-αντίγραφα'!K4</f>
        <v>0</v>
      </c>
      <c r="Q4" s="298"/>
      <c r="R4" s="381"/>
      <c r="S4" s="376"/>
      <c r="T4" s="376"/>
      <c r="U4" s="301"/>
      <c r="V4" s="338"/>
      <c r="W4" s="338"/>
      <c r="X4" s="338"/>
      <c r="Y4" s="338"/>
      <c r="Z4" s="338"/>
      <c r="AA4" s="338"/>
    </row>
    <row r="5" spans="1:27" s="5" customFormat="1">
      <c r="A5" s="714"/>
      <c r="B5" s="251"/>
      <c r="C5" s="717"/>
      <c r="D5" s="252"/>
      <c r="E5" s="217" t="str">
        <f>'1-συμβολαια'!C5</f>
        <v>κληρονομιά πατρός από μητέρα ΑΠΟΔΟΧΗ - ΑΤΥΠΗ</v>
      </c>
      <c r="F5" s="198"/>
      <c r="G5" s="166" t="str">
        <f>'4-πολλυπρ'!D5</f>
        <v>…..???..</v>
      </c>
      <c r="H5" s="166" t="str">
        <f>'4-πολλυπρ'!I5</f>
        <v>…..???..</v>
      </c>
      <c r="I5" s="350"/>
      <c r="J5" s="347">
        <f>'1-συμβολαια'!D5</f>
        <v>0</v>
      </c>
      <c r="K5" s="350"/>
      <c r="L5" s="377">
        <f>'11-χαρτόσ'!D5</f>
        <v>0</v>
      </c>
      <c r="M5" s="378"/>
      <c r="N5" s="297">
        <f>'14-βιβλΕσ'!K5-'17-βιβλίοΣυμβ'!P5</f>
        <v>0</v>
      </c>
      <c r="O5" s="379"/>
      <c r="P5" s="380">
        <f>'5-αντίγραφα'!K5</f>
        <v>0</v>
      </c>
      <c r="Q5" s="298"/>
      <c r="R5" s="381"/>
      <c r="S5" s="376"/>
      <c r="T5" s="376"/>
      <c r="U5" s="301"/>
      <c r="V5" s="338"/>
      <c r="W5" s="338"/>
      <c r="X5" s="338"/>
      <c r="Y5" s="338"/>
      <c r="Z5" s="338"/>
      <c r="AA5" s="338"/>
    </row>
    <row r="6" spans="1:27" s="5" customFormat="1">
      <c r="A6" s="715"/>
      <c r="B6" s="251"/>
      <c r="C6" s="718"/>
      <c r="D6" s="252"/>
      <c r="E6" s="217" t="str">
        <f>'1-συμβολαια'!C6</f>
        <v>δωρεά παππού σε πατέρα - ΑΤΥΠΗ 1940</v>
      </c>
      <c r="F6" s="198"/>
      <c r="G6" s="166" t="str">
        <f>'4-πολλυπρ'!D6</f>
        <v>…..???..</v>
      </c>
      <c r="H6" s="166" t="str">
        <f>'4-πολλυπρ'!I6</f>
        <v>…..???..</v>
      </c>
      <c r="I6" s="350"/>
      <c r="J6" s="347">
        <f>'1-συμβολαια'!D6</f>
        <v>0</v>
      </c>
      <c r="K6" s="350"/>
      <c r="L6" s="377">
        <f>'11-χαρτόσ'!D6</f>
        <v>0</v>
      </c>
      <c r="M6" s="378"/>
      <c r="N6" s="297">
        <f>'14-βιβλΕσ'!K6-'17-βιβλίοΣυμβ'!P6</f>
        <v>0</v>
      </c>
      <c r="O6" s="379"/>
      <c r="P6" s="380">
        <f>'5-αντίγραφα'!K6</f>
        <v>0</v>
      </c>
      <c r="Q6" s="298"/>
      <c r="R6" s="381"/>
      <c r="S6" s="376"/>
      <c r="T6" s="376"/>
      <c r="U6" s="301"/>
      <c r="V6" s="338"/>
      <c r="W6" s="338"/>
      <c r="X6" s="338"/>
      <c r="Y6" s="338"/>
      <c r="Z6" s="338"/>
      <c r="AA6" s="338"/>
    </row>
    <row r="7" spans="1:27" s="5" customFormat="1">
      <c r="A7" s="719" t="str">
        <f>'1-συμβολαια'!A7</f>
        <v>..????..</v>
      </c>
      <c r="B7" s="251"/>
      <c r="C7" s="720">
        <f>'1-συμβολαια'!B7</f>
        <v>5</v>
      </c>
      <c r="D7" s="252"/>
      <c r="E7" s="217" t="str">
        <f>'1-συμβολαια'!C7</f>
        <v>κληρονομιάς ΑΠΟΔΟΧΗ</v>
      </c>
      <c r="F7" s="198"/>
      <c r="G7" s="166" t="str">
        <f>'4-πολλυπρ'!D7</f>
        <v>…..???..</v>
      </c>
      <c r="H7" s="166" t="str">
        <f>'4-πολλυπρ'!I7</f>
        <v>…..???..</v>
      </c>
      <c r="I7" s="350"/>
      <c r="J7" s="347">
        <f>'1-συμβολαια'!D7</f>
        <v>0</v>
      </c>
      <c r="K7" s="350"/>
      <c r="L7" s="218">
        <f>'11-χαρτόσ'!D7</f>
        <v>1</v>
      </c>
      <c r="M7" s="417"/>
      <c r="N7" s="200">
        <f>'14-βιβλΕσ'!K7-'17-βιβλίοΣυμβ'!P7</f>
        <v>244</v>
      </c>
      <c r="O7" s="250"/>
      <c r="P7" s="253">
        <f>'5-αντίγραφα'!K7</f>
        <v>40</v>
      </c>
      <c r="Q7" s="220"/>
      <c r="R7" s="254" t="s">
        <v>413</v>
      </c>
      <c r="S7" s="376"/>
      <c r="T7" s="376"/>
      <c r="U7" s="301"/>
      <c r="V7" s="338"/>
      <c r="W7" s="338"/>
      <c r="X7" s="338"/>
      <c r="Y7" s="338"/>
      <c r="Z7" s="338"/>
      <c r="AA7" s="338"/>
    </row>
    <row r="8" spans="1:27" s="5" customFormat="1">
      <c r="A8" s="714"/>
      <c r="B8" s="251"/>
      <c r="C8" s="717"/>
      <c r="D8" s="252"/>
      <c r="E8" s="217" t="str">
        <f>'1-συμβολαια'!C8</f>
        <v>κληρονομιάς ΑΠΟΔΟΧΗ πατρός από αδερφό - ΑΤΥΠΗ</v>
      </c>
      <c r="F8" s="198"/>
      <c r="G8" s="166" t="str">
        <f>'4-πολλυπρ'!D8</f>
        <v>…..???..</v>
      </c>
      <c r="H8" s="166" t="str">
        <f>'4-πολλυπρ'!I8</f>
        <v>…..???..</v>
      </c>
      <c r="I8" s="350"/>
      <c r="J8" s="347">
        <f>'1-συμβολαια'!D8</f>
        <v>0</v>
      </c>
      <c r="K8" s="350"/>
      <c r="L8" s="377">
        <f>'11-χαρτόσ'!D8</f>
        <v>0</v>
      </c>
      <c r="M8" s="378"/>
      <c r="N8" s="297">
        <f>'14-βιβλΕσ'!K8-'17-βιβλίοΣυμβ'!P8</f>
        <v>0</v>
      </c>
      <c r="O8" s="379"/>
      <c r="P8" s="380">
        <f>'5-αντίγραφα'!K8</f>
        <v>0</v>
      </c>
      <c r="Q8" s="298"/>
      <c r="R8" s="381"/>
      <c r="S8" s="376"/>
      <c r="T8" s="376"/>
      <c r="U8" s="301"/>
      <c r="V8" s="338"/>
      <c r="W8" s="338"/>
      <c r="X8" s="338"/>
      <c r="Y8" s="338"/>
      <c r="Z8" s="338"/>
      <c r="AA8" s="338"/>
    </row>
    <row r="9" spans="1:27" s="5" customFormat="1">
      <c r="A9" s="715"/>
      <c r="B9" s="251"/>
      <c r="C9" s="718"/>
      <c r="D9" s="252"/>
      <c r="E9" s="217" t="str">
        <f>'1-συμβολαια'!C9</f>
        <v>κληρονομιάς ΑΠΟΔΟΧΗ μητρός από αδερφό - ΑΤΥΠΗ</v>
      </c>
      <c r="F9" s="198"/>
      <c r="G9" s="166" t="str">
        <f>'4-πολλυπρ'!D9</f>
        <v>…..???..</v>
      </c>
      <c r="H9" s="166" t="str">
        <f>'4-πολλυπρ'!I9</f>
        <v>…..???..</v>
      </c>
      <c r="I9" s="350"/>
      <c r="J9" s="347">
        <f>'1-συμβολαια'!D9</f>
        <v>0</v>
      </c>
      <c r="K9" s="350"/>
      <c r="L9" s="377">
        <f>'11-χαρτόσ'!D9</f>
        <v>0</v>
      </c>
      <c r="M9" s="378"/>
      <c r="N9" s="297">
        <f>'14-βιβλΕσ'!K9-'17-βιβλίοΣυμβ'!P9</f>
        <v>0</v>
      </c>
      <c r="O9" s="379"/>
      <c r="P9" s="380">
        <f>'5-αντίγραφα'!K9</f>
        <v>0</v>
      </c>
      <c r="Q9" s="298"/>
      <c r="R9" s="381"/>
      <c r="S9" s="376"/>
      <c r="T9" s="376"/>
      <c r="U9" s="301"/>
      <c r="V9" s="338"/>
      <c r="W9" s="338"/>
      <c r="X9" s="338"/>
      <c r="Y9" s="338"/>
      <c r="Z9" s="338"/>
      <c r="AA9" s="338"/>
    </row>
    <row r="10" spans="1:27" s="5" customFormat="1">
      <c r="A10" s="197" t="str">
        <f>'1-συμβολαια'!A10</f>
        <v>..????..</v>
      </c>
      <c r="B10" s="251"/>
      <c r="C10" s="304">
        <f>'1-συμβολαια'!B10</f>
        <v>5</v>
      </c>
      <c r="D10" s="252"/>
      <c r="E10" s="217" t="str">
        <f>'1-συμβολαια'!C10</f>
        <v>δωρεά</v>
      </c>
      <c r="F10" s="198"/>
      <c r="G10" s="166" t="str">
        <f>'4-πολλυπρ'!D10</f>
        <v>…..???..</v>
      </c>
      <c r="H10" s="166" t="str">
        <f>'4-πολλυπρ'!I10</f>
        <v>…..???..</v>
      </c>
      <c r="I10" s="350"/>
      <c r="J10" s="172">
        <f>'1-συμβολαια'!D10</f>
        <v>40814.230000000003</v>
      </c>
      <c r="K10" s="433"/>
      <c r="L10" s="218">
        <f>'11-χαρτόσ'!D10</f>
        <v>3</v>
      </c>
      <c r="M10" s="417"/>
      <c r="N10" s="200">
        <f>'14-βιβλΕσ'!K10-'17-βιβλίοΣυμβ'!P10</f>
        <v>383.51</v>
      </c>
      <c r="O10" s="250"/>
      <c r="P10" s="253">
        <f>'5-αντίγραφα'!K10</f>
        <v>48</v>
      </c>
      <c r="Q10" s="220"/>
      <c r="R10" s="254" t="s">
        <v>413</v>
      </c>
      <c r="S10" s="376"/>
      <c r="T10" s="376"/>
      <c r="U10" s="301"/>
      <c r="V10" s="338"/>
      <c r="W10" s="338"/>
      <c r="X10" s="338"/>
      <c r="Y10" s="338"/>
      <c r="Z10" s="338"/>
      <c r="AA10" s="338"/>
    </row>
    <row r="11" spans="1:27" s="5" customFormat="1">
      <c r="A11" s="197" t="str">
        <f>'1-συμβολαια'!A11</f>
        <v>..????..</v>
      </c>
      <c r="B11" s="251"/>
      <c r="C11" s="304">
        <f>'1-συμβολαια'!B11</f>
        <v>5</v>
      </c>
      <c r="D11" s="252"/>
      <c r="E11" s="217" t="str">
        <f>'1-συμβολαια'!C11</f>
        <v>πληρεξούσιο</v>
      </c>
      <c r="F11" s="198"/>
      <c r="G11" s="166" t="str">
        <f>'4-πολλυπρ'!D11</f>
        <v>…..???..</v>
      </c>
      <c r="H11" s="166">
        <f>'4-πολλυπρ'!I11</f>
        <v>0</v>
      </c>
      <c r="I11" s="350"/>
      <c r="J11" s="347">
        <f>'1-συμβολαια'!D11</f>
        <v>0</v>
      </c>
      <c r="K11" s="350"/>
      <c r="L11" s="218">
        <f>'11-χαρτόσ'!D11</f>
        <v>1</v>
      </c>
      <c r="M11" s="417"/>
      <c r="N11" s="200">
        <f>'14-βιβλΕσ'!K11-'17-βιβλίοΣυμβ'!P11</f>
        <v>76</v>
      </c>
      <c r="O11" s="250"/>
      <c r="P11" s="253">
        <f>'5-αντίγραφα'!K11</f>
        <v>20</v>
      </c>
      <c r="Q11" s="220"/>
      <c r="R11" s="254" t="s">
        <v>413</v>
      </c>
      <c r="S11" s="376"/>
      <c r="T11" s="376"/>
      <c r="U11" s="301"/>
      <c r="V11" s="338"/>
      <c r="W11" s="338"/>
      <c r="X11" s="338"/>
      <c r="Y11" s="338"/>
      <c r="Z11" s="338"/>
      <c r="AA11" s="338"/>
    </row>
    <row r="12" spans="1:27" s="5" customFormat="1">
      <c r="A12" s="197" t="str">
        <f>'1-συμβολαια'!A12</f>
        <v>..????..</v>
      </c>
      <c r="B12" s="251"/>
      <c r="C12" s="304">
        <f>'1-συμβολαια'!B12</f>
        <v>7</v>
      </c>
      <c r="D12" s="252"/>
      <c r="E12" s="217" t="str">
        <f>'1-συμβολαια'!C12</f>
        <v>πληρεξούσιο</v>
      </c>
      <c r="F12" s="198"/>
      <c r="G12" s="166" t="str">
        <f>'4-πολλυπρ'!D12</f>
        <v>…..???..</v>
      </c>
      <c r="H12" s="166" t="str">
        <f>'4-πολλυπρ'!I12</f>
        <v>…..???..</v>
      </c>
      <c r="I12" s="350"/>
      <c r="J12" s="347">
        <f>'1-συμβολαια'!D12</f>
        <v>0</v>
      </c>
      <c r="K12" s="350"/>
      <c r="L12" s="218">
        <f>'11-χαρτόσ'!D12</f>
        <v>1</v>
      </c>
      <c r="M12" s="417"/>
      <c r="N12" s="200">
        <f>'14-βιβλΕσ'!K12-'17-βιβλίοΣυμβ'!P12</f>
        <v>58</v>
      </c>
      <c r="O12" s="250"/>
      <c r="P12" s="253">
        <f>'5-αντίγραφα'!K12</f>
        <v>20</v>
      </c>
      <c r="Q12" s="220"/>
      <c r="R12" s="254" t="s">
        <v>413</v>
      </c>
      <c r="S12" s="376"/>
      <c r="T12" s="376"/>
      <c r="U12" s="301"/>
      <c r="V12" s="338"/>
      <c r="W12" s="338"/>
      <c r="X12" s="338"/>
      <c r="Y12" s="338"/>
      <c r="Z12" s="338"/>
      <c r="AA12" s="338"/>
    </row>
    <row r="13" spans="1:27" s="5" customFormat="1">
      <c r="A13" s="197" t="str">
        <f>'1-συμβολαια'!A13</f>
        <v>..????..</v>
      </c>
      <c r="B13" s="251"/>
      <c r="C13" s="304">
        <f>'1-συμβολαια'!B13</f>
        <v>8</v>
      </c>
      <c r="D13" s="252"/>
      <c r="E13" s="217" t="str">
        <f>'1-συμβολαια'!C13</f>
        <v>πληρεξούσιο</v>
      </c>
      <c r="F13" s="198"/>
      <c r="G13" s="166" t="str">
        <f>'4-πολλυπρ'!D13</f>
        <v>…..???..</v>
      </c>
      <c r="H13" s="166">
        <f>'4-πολλυπρ'!I13</f>
        <v>0</v>
      </c>
      <c r="I13" s="350"/>
      <c r="J13" s="347">
        <f>'1-συμβολαια'!D13</f>
        <v>0</v>
      </c>
      <c r="K13" s="350"/>
      <c r="L13" s="218">
        <f>'11-χαρτόσ'!D13</f>
        <v>1</v>
      </c>
      <c r="M13" s="417"/>
      <c r="N13" s="200">
        <f>'14-βιβλΕσ'!K13-'17-βιβλίοΣυμβ'!P13</f>
        <v>51</v>
      </c>
      <c r="O13" s="250"/>
      <c r="P13" s="253">
        <f>'5-αντίγραφα'!K13</f>
        <v>10</v>
      </c>
      <c r="Q13" s="220"/>
      <c r="R13" s="254" t="s">
        <v>413</v>
      </c>
      <c r="S13" s="376"/>
      <c r="T13" s="376"/>
      <c r="U13" s="301"/>
      <c r="V13" s="338"/>
      <c r="W13" s="338"/>
      <c r="X13" s="338"/>
      <c r="Y13" s="338"/>
      <c r="Z13" s="338"/>
      <c r="AA13" s="338"/>
    </row>
    <row r="14" spans="1:27" s="5" customFormat="1">
      <c r="A14" s="197" t="str">
        <f>'1-συμβολαια'!A14</f>
        <v>..????..</v>
      </c>
      <c r="B14" s="251"/>
      <c r="C14" s="304">
        <f>'1-συμβολαια'!B14</f>
        <v>8</v>
      </c>
      <c r="D14" s="252"/>
      <c r="E14" s="217" t="str">
        <f>'1-συμβολαια'!C14</f>
        <v>πληρεξούσιο</v>
      </c>
      <c r="F14" s="198"/>
      <c r="G14" s="166" t="str">
        <f>'4-πολλυπρ'!D14</f>
        <v>…..???..</v>
      </c>
      <c r="H14" s="166">
        <f>'4-πολλυπρ'!I14</f>
        <v>0</v>
      </c>
      <c r="I14" s="350"/>
      <c r="J14" s="347">
        <f>'1-συμβολαια'!D14</f>
        <v>0</v>
      </c>
      <c r="K14" s="350"/>
      <c r="L14" s="218">
        <f>'11-χαρτόσ'!D14</f>
        <v>1</v>
      </c>
      <c r="M14" s="417"/>
      <c r="N14" s="200">
        <f>'14-βιβλΕσ'!K14-'17-βιβλίοΣυμβ'!P14</f>
        <v>88</v>
      </c>
      <c r="O14" s="250"/>
      <c r="P14" s="253">
        <f>'5-αντίγραφα'!K14</f>
        <v>50</v>
      </c>
      <c r="Q14" s="220"/>
      <c r="R14" s="254" t="s">
        <v>413</v>
      </c>
      <c r="S14" s="376"/>
      <c r="T14" s="376"/>
      <c r="U14" s="301"/>
      <c r="V14" s="338"/>
      <c r="W14" s="338"/>
      <c r="X14" s="338"/>
      <c r="Y14" s="338"/>
      <c r="Z14" s="338"/>
      <c r="AA14" s="338"/>
    </row>
    <row r="15" spans="1:27" s="5" customFormat="1">
      <c r="A15" s="197" t="str">
        <f>'1-συμβολαια'!A15</f>
        <v>..????..</v>
      </c>
      <c r="B15" s="251"/>
      <c r="C15" s="304">
        <f>'1-συμβολαια'!B15</f>
        <v>12</v>
      </c>
      <c r="D15" s="252"/>
      <c r="E15" s="217" t="str">
        <f>'1-συμβολαια'!C15</f>
        <v>μίσθωση 12 έτη  7.800/έτος</v>
      </c>
      <c r="F15" s="198"/>
      <c r="G15" s="166" t="str">
        <f>'4-πολλυπρ'!D15</f>
        <v>…..???..</v>
      </c>
      <c r="H15" s="166" t="str">
        <f>'4-πολλυπρ'!I15</f>
        <v>…..???..</v>
      </c>
      <c r="I15" s="350"/>
      <c r="J15" s="172">
        <f>'1-συμβολαια'!D15</f>
        <v>93600</v>
      </c>
      <c r="K15" s="433"/>
      <c r="L15" s="218">
        <f>'11-χαρτόσ'!D15</f>
        <v>3</v>
      </c>
      <c r="M15" s="417"/>
      <c r="N15" s="200">
        <f>'14-βιβλΕσ'!K15-'17-βιβλίοΣυμβ'!P15</f>
        <v>810.8</v>
      </c>
      <c r="O15" s="250"/>
      <c r="P15" s="253">
        <f>'5-αντίγραφα'!K15</f>
        <v>84</v>
      </c>
      <c r="Q15" s="220"/>
      <c r="R15" s="254" t="s">
        <v>413</v>
      </c>
      <c r="S15" s="376"/>
      <c r="T15" s="376"/>
      <c r="U15" s="301"/>
      <c r="V15" s="338"/>
      <c r="W15" s="338"/>
      <c r="X15" s="338"/>
      <c r="Y15" s="338"/>
      <c r="Z15" s="338"/>
      <c r="AA15" s="338"/>
    </row>
    <row r="16" spans="1:27" s="5" customFormat="1">
      <c r="A16" s="197" t="str">
        <f>'1-συμβολαια'!A16</f>
        <v>..????..</v>
      </c>
      <c r="B16" s="251"/>
      <c r="C16" s="304">
        <f>'1-συμβολαια'!B16</f>
        <v>12</v>
      </c>
      <c r="D16" s="252"/>
      <c r="E16" s="217" t="str">
        <f>'1-συμβολαια'!C16</f>
        <v>αγοραπωλησίας ΠΡΟΣΥΜΦΩΝΟ τίμημα = 15.000 αρραβών =</v>
      </c>
      <c r="F16" s="198"/>
      <c r="G16" s="166" t="str">
        <f>'4-πολλυπρ'!D16</f>
        <v>…..???..</v>
      </c>
      <c r="H16" s="166" t="str">
        <f>'4-πολλυπρ'!I16</f>
        <v>…..???..</v>
      </c>
      <c r="I16" s="350"/>
      <c r="J16" s="172">
        <f>'1-συμβολαια'!D16</f>
        <v>12114</v>
      </c>
      <c r="K16" s="433"/>
      <c r="L16" s="218">
        <f>'11-χαρτόσ'!D16</f>
        <v>3</v>
      </c>
      <c r="M16" s="417"/>
      <c r="N16" s="200">
        <f>'14-βιβλΕσ'!K18-'17-βιβλίοΣυμβ'!P16</f>
        <v>280</v>
      </c>
      <c r="O16" s="250"/>
      <c r="P16" s="253">
        <f>'5-αντίγραφα'!K16</f>
        <v>40</v>
      </c>
      <c r="Q16" s="220"/>
      <c r="R16" s="254" t="s">
        <v>413</v>
      </c>
      <c r="S16" s="376"/>
      <c r="T16" s="376"/>
      <c r="U16" s="301"/>
      <c r="V16" s="338"/>
      <c r="W16" s="338"/>
      <c r="X16" s="338"/>
      <c r="Y16" s="338"/>
      <c r="Z16" s="338"/>
      <c r="AA16" s="338"/>
    </row>
    <row r="17" spans="1:33" s="5" customFormat="1">
      <c r="A17" s="197" t="str">
        <f>'1-συμβολαια'!A17</f>
        <v>..????..</v>
      </c>
      <c r="B17" s="251"/>
      <c r="C17" s="304">
        <f>'1-συμβολαια'!B17</f>
        <v>18</v>
      </c>
      <c r="D17" s="252"/>
      <c r="E17" s="217" t="str">
        <f>'1-συμβολαια'!C17</f>
        <v>πληρεξούσιο</v>
      </c>
      <c r="F17" s="198"/>
      <c r="G17" s="166" t="str">
        <f>'4-πολλυπρ'!D17</f>
        <v>…..???..</v>
      </c>
      <c r="H17" s="166">
        <f>'4-πολλυπρ'!I17</f>
        <v>0</v>
      </c>
      <c r="I17" s="350"/>
      <c r="J17" s="347">
        <f>'1-συμβολαια'!D17</f>
        <v>0</v>
      </c>
      <c r="K17" s="350"/>
      <c r="L17" s="218">
        <f>'11-χαρτόσ'!D17</f>
        <v>1</v>
      </c>
      <c r="M17" s="417"/>
      <c r="N17" s="200">
        <f>'14-βιβλΕσ'!K19-'17-βιβλίοΣυμβ'!P17</f>
        <v>26</v>
      </c>
      <c r="O17" s="250"/>
      <c r="P17" s="253">
        <f>'5-αντίγραφα'!K17</f>
        <v>10</v>
      </c>
      <c r="Q17" s="220"/>
      <c r="R17" s="254" t="s">
        <v>413</v>
      </c>
      <c r="S17" s="376"/>
      <c r="T17" s="376"/>
      <c r="U17" s="301"/>
      <c r="V17" s="338"/>
      <c r="W17" s="338"/>
      <c r="X17" s="338"/>
      <c r="Y17" s="338"/>
      <c r="Z17" s="338"/>
      <c r="AA17" s="338"/>
    </row>
    <row r="18" spans="1:33" s="5" customFormat="1">
      <c r="A18" s="197" t="str">
        <f>'1-συμβολαια'!A18</f>
        <v>..????..</v>
      </c>
      <c r="B18" s="251"/>
      <c r="C18" s="304">
        <f>'1-συμβολαια'!B18</f>
        <v>18</v>
      </c>
      <c r="D18" s="252"/>
      <c r="E18" s="217" t="str">
        <f>'1-συμβολαια'!C18</f>
        <v>πληρεξούσιο</v>
      </c>
      <c r="F18" s="198"/>
      <c r="G18" s="166" t="str">
        <f>'4-πολλυπρ'!D18</f>
        <v>…..???..</v>
      </c>
      <c r="H18" s="166">
        <f>'4-πολλυπρ'!I18</f>
        <v>0</v>
      </c>
      <c r="I18" s="350"/>
      <c r="J18" s="347">
        <f>'1-συμβολαια'!D18</f>
        <v>0</v>
      </c>
      <c r="K18" s="350"/>
      <c r="L18" s="218">
        <f>'11-χαρτόσ'!D18</f>
        <v>1</v>
      </c>
      <c r="M18" s="417"/>
      <c r="N18" s="200">
        <f>'14-βιβλΕσ'!K20-'17-βιβλίοΣυμβ'!P18</f>
        <v>26</v>
      </c>
      <c r="O18" s="250"/>
      <c r="P18" s="253">
        <f>'5-αντίγραφα'!K18</f>
        <v>10</v>
      </c>
      <c r="Q18" s="220"/>
      <c r="R18" s="254" t="s">
        <v>413</v>
      </c>
      <c r="S18" s="376"/>
      <c r="T18" s="376"/>
      <c r="U18" s="301"/>
      <c r="V18" s="338"/>
      <c r="W18" s="338"/>
      <c r="X18" s="338"/>
      <c r="Y18" s="338"/>
      <c r="Z18" s="338"/>
      <c r="AA18" s="338"/>
    </row>
    <row r="19" spans="1:33" s="5" customFormat="1">
      <c r="A19" s="197" t="str">
        <f>'1-συμβολαια'!A19</f>
        <v>..????..</v>
      </c>
      <c r="B19" s="251"/>
      <c r="C19" s="304">
        <f>'1-συμβολαια'!B19</f>
        <v>20</v>
      </c>
      <c r="D19" s="252"/>
      <c r="E19" s="217" t="str">
        <f>'1-συμβολαια'!C19</f>
        <v>πληρεξούσιο</v>
      </c>
      <c r="F19" s="198"/>
      <c r="G19" s="166" t="str">
        <f>'4-πολλυπρ'!D19</f>
        <v>…..???..</v>
      </c>
      <c r="H19" s="166">
        <f>'4-πολλυπρ'!I19</f>
        <v>0</v>
      </c>
      <c r="I19" s="350"/>
      <c r="J19" s="347">
        <f>'1-συμβολαια'!D19</f>
        <v>0</v>
      </c>
      <c r="K19" s="350"/>
      <c r="L19" s="218">
        <f>'11-χαρτόσ'!D19</f>
        <v>1</v>
      </c>
      <c r="M19" s="417"/>
      <c r="N19" s="200">
        <f>'14-βιβλΕσ'!K21-'17-βιβλίοΣυμβ'!P19</f>
        <v>32</v>
      </c>
      <c r="O19" s="250"/>
      <c r="P19" s="253">
        <f>'5-αντίγραφα'!K19</f>
        <v>15</v>
      </c>
      <c r="Q19" s="220"/>
      <c r="R19" s="254" t="s">
        <v>413</v>
      </c>
      <c r="S19" s="376"/>
      <c r="T19" s="376"/>
      <c r="U19" s="301"/>
      <c r="V19" s="338"/>
      <c r="W19" s="338"/>
      <c r="X19" s="338"/>
      <c r="Y19" s="338"/>
      <c r="Z19" s="338"/>
      <c r="AA19" s="338"/>
    </row>
    <row r="20" spans="1:33" s="5" customFormat="1">
      <c r="A20" s="197" t="str">
        <f>'1-συμβολαια'!A20</f>
        <v>..????..</v>
      </c>
      <c r="B20" s="251"/>
      <c r="C20" s="304">
        <f>'1-συμβολαια'!B20</f>
        <v>23</v>
      </c>
      <c r="D20" s="252"/>
      <c r="E20" s="217" t="str">
        <f>'1-συμβολαια'!C20</f>
        <v>πληρεξούσιο</v>
      </c>
      <c r="F20" s="198"/>
      <c r="G20" s="166" t="str">
        <f>'4-πολλυπρ'!D20</f>
        <v>…..???..</v>
      </c>
      <c r="H20" s="166">
        <f>'4-πολλυπρ'!I20</f>
        <v>0</v>
      </c>
      <c r="I20" s="350"/>
      <c r="J20" s="347">
        <f>'1-συμβολαια'!D20</f>
        <v>0</v>
      </c>
      <c r="K20" s="350"/>
      <c r="L20" s="218">
        <f>'11-χαρτόσ'!D20</f>
        <v>1</v>
      </c>
      <c r="M20" s="417"/>
      <c r="N20" s="200">
        <f>'14-βιβλΕσ'!K22-'17-βιβλίοΣυμβ'!P20</f>
        <v>26</v>
      </c>
      <c r="O20" s="250"/>
      <c r="P20" s="253">
        <f>'5-αντίγραφα'!K20</f>
        <v>10</v>
      </c>
      <c r="Q20" s="220"/>
      <c r="R20" s="254" t="s">
        <v>413</v>
      </c>
      <c r="S20" s="376"/>
      <c r="T20" s="376"/>
      <c r="U20" s="301"/>
      <c r="V20" s="338"/>
      <c r="W20" s="338"/>
      <c r="X20" s="338"/>
      <c r="Y20" s="338"/>
      <c r="Z20" s="338"/>
      <c r="AA20" s="338"/>
    </row>
    <row r="21" spans="1:33" s="5" customFormat="1">
      <c r="A21" s="197" t="str">
        <f>'1-συμβολαια'!A21</f>
        <v>..????..</v>
      </c>
      <c r="B21" s="251"/>
      <c r="C21" s="304">
        <f>'1-συμβολαια'!B21</f>
        <v>23</v>
      </c>
      <c r="D21" s="252"/>
      <c r="E21" s="217" t="str">
        <f>'1-συμβολαια'!C21</f>
        <v>αγοραπωλησίας  …????.. ΕΓΚΡΙΣΗ και ΥΠΟ ΔΙΑΛΥΤΙΚΗ ΑΙΡΕΣΗ</v>
      </c>
      <c r="F21" s="198"/>
      <c r="G21" s="166" t="str">
        <f>'4-πολλυπρ'!D21</f>
        <v>…..???..</v>
      </c>
      <c r="H21" s="166" t="str">
        <f>'4-πολλυπρ'!I21</f>
        <v>…..???..</v>
      </c>
      <c r="I21" s="350"/>
      <c r="J21" s="347">
        <f>'1-συμβολαια'!D21</f>
        <v>0</v>
      </c>
      <c r="K21" s="350"/>
      <c r="L21" s="218">
        <f>'11-χαρτόσ'!D21</f>
        <v>1</v>
      </c>
      <c r="M21" s="417"/>
      <c r="N21" s="200">
        <f>'14-βιβλΕσ'!K23-'17-βιβλίοΣυμβ'!P21</f>
        <v>50</v>
      </c>
      <c r="O21" s="250"/>
      <c r="P21" s="253">
        <f>'5-αντίγραφα'!K21</f>
        <v>40</v>
      </c>
      <c r="Q21" s="220"/>
      <c r="R21" s="254" t="s">
        <v>413</v>
      </c>
      <c r="S21" s="376"/>
      <c r="T21" s="376"/>
      <c r="U21" s="301"/>
      <c r="V21" s="338"/>
      <c r="W21" s="338"/>
      <c r="X21" s="338"/>
      <c r="Y21" s="338"/>
      <c r="Z21" s="338"/>
      <c r="AA21" s="338"/>
    </row>
    <row r="22" spans="1:33" s="5" customFormat="1">
      <c r="A22" s="197" t="str">
        <f>'1-συμβολαια'!A22</f>
        <v>..????..</v>
      </c>
      <c r="B22" s="251"/>
      <c r="C22" s="304">
        <f>'1-συμβολαια'!B22</f>
        <v>23</v>
      </c>
      <c r="D22" s="252"/>
      <c r="E22" s="217" t="str">
        <f>'1-συμβολαια'!C22</f>
        <v>αγοραπωλησίας ……???...  ΕΞΟΦΛΗΣΗ</v>
      </c>
      <c r="F22" s="198"/>
      <c r="G22" s="166" t="str">
        <f>'4-πολλυπρ'!D22</f>
        <v>…..???..</v>
      </c>
      <c r="H22" s="166" t="str">
        <f>'4-πολλυπρ'!I22</f>
        <v>…..???..</v>
      </c>
      <c r="I22" s="350"/>
      <c r="J22" s="347">
        <f>'1-συμβολαια'!D22</f>
        <v>0</v>
      </c>
      <c r="K22" s="350"/>
      <c r="L22" s="218">
        <f>'11-χαρτόσ'!D22</f>
        <v>1</v>
      </c>
      <c r="M22" s="417"/>
      <c r="N22" s="200">
        <f>'14-βιβλΕσ'!K24-'17-βιβλίοΣυμβ'!P22</f>
        <v>88</v>
      </c>
      <c r="O22" s="250"/>
      <c r="P22" s="253">
        <f>'5-αντίγραφα'!K22</f>
        <v>40</v>
      </c>
      <c r="Q22" s="220"/>
      <c r="R22" s="254" t="s">
        <v>413</v>
      </c>
      <c r="S22" s="376"/>
      <c r="T22" s="376"/>
      <c r="U22" s="301"/>
      <c r="V22" s="338"/>
      <c r="W22" s="338"/>
      <c r="X22" s="338"/>
      <c r="Y22" s="338"/>
      <c r="Z22" s="338"/>
      <c r="AA22" s="338"/>
    </row>
    <row r="23" spans="1:33" s="5" customFormat="1">
      <c r="A23" s="197" t="str">
        <f>'1-συμβολαια'!A23</f>
        <v>..????..</v>
      </c>
      <c r="B23" s="251"/>
      <c r="C23" s="304">
        <f>'1-συμβολαια'!B23</f>
        <v>23</v>
      </c>
      <c r="D23" s="252"/>
      <c r="E23" s="217" t="str">
        <f>'1-συμβολαια'!C23</f>
        <v>πληρεξούσιο</v>
      </c>
      <c r="F23" s="198"/>
      <c r="G23" s="166" t="str">
        <f>'4-πολλυπρ'!D23</f>
        <v>…..???..</v>
      </c>
      <c r="H23" s="166">
        <f>'4-πολλυπρ'!I23</f>
        <v>0</v>
      </c>
      <c r="I23" s="350"/>
      <c r="J23" s="347">
        <f>'1-συμβολαια'!D23</f>
        <v>0</v>
      </c>
      <c r="K23" s="350"/>
      <c r="L23" s="218">
        <f>'11-χαρτόσ'!D23</f>
        <v>1</v>
      </c>
      <c r="M23" s="417"/>
      <c r="N23" s="200">
        <f>'14-βιβλΕσ'!K25-'17-βιβλίοΣυμβ'!P23</f>
        <v>26</v>
      </c>
      <c r="O23" s="250"/>
      <c r="P23" s="253">
        <f>'5-αντίγραφα'!K23</f>
        <v>10</v>
      </c>
      <c r="Q23" s="220"/>
      <c r="R23" s="254" t="s">
        <v>413</v>
      </c>
      <c r="S23" s="376"/>
      <c r="T23" s="376"/>
      <c r="U23" s="301"/>
      <c r="V23" s="338"/>
      <c r="W23" s="338"/>
      <c r="X23" s="338"/>
      <c r="Y23" s="338"/>
      <c r="Z23" s="338"/>
      <c r="AA23" s="338"/>
    </row>
    <row r="24" spans="1:33" s="5" customFormat="1">
      <c r="A24" s="197" t="str">
        <f>'1-συμβολαια'!A24</f>
        <v>..????..</v>
      </c>
      <c r="B24" s="251"/>
      <c r="C24" s="304">
        <f>'1-συμβολαια'!B24</f>
        <v>24</v>
      </c>
      <c r="D24" s="252"/>
      <c r="E24" s="217" t="str">
        <f>'1-συμβολαια'!C24</f>
        <v>πληρεξούσιο</v>
      </c>
      <c r="F24" s="198"/>
      <c r="G24" s="166" t="str">
        <f>'4-πολλυπρ'!D24</f>
        <v>…..???..</v>
      </c>
      <c r="H24" s="166">
        <f>'4-πολλυπρ'!I24</f>
        <v>0</v>
      </c>
      <c r="I24" s="350"/>
      <c r="J24" s="347">
        <f>'1-συμβολαια'!D24</f>
        <v>0</v>
      </c>
      <c r="K24" s="350"/>
      <c r="L24" s="218">
        <f>'11-χαρτόσ'!D24</f>
        <v>1</v>
      </c>
      <c r="M24" s="417"/>
      <c r="N24" s="200">
        <f>'14-βιβλΕσ'!K26-'17-βιβλίοΣυμβ'!P24</f>
        <v>64</v>
      </c>
      <c r="O24" s="250"/>
      <c r="P24" s="253">
        <f>'5-αντίγραφα'!K24</f>
        <v>15</v>
      </c>
      <c r="Q24" s="220"/>
      <c r="R24" s="254" t="s">
        <v>413</v>
      </c>
      <c r="S24" s="376"/>
      <c r="T24" s="376"/>
      <c r="U24" s="301"/>
      <c r="V24" s="338"/>
      <c r="W24" s="338"/>
      <c r="X24" s="338"/>
      <c r="Y24" s="338"/>
      <c r="Z24" s="338"/>
      <c r="AA24" s="338"/>
    </row>
    <row r="25" spans="1:33" s="5" customFormat="1">
      <c r="A25" s="197" t="str">
        <f>'1-συμβολαια'!A25</f>
        <v>..????..</v>
      </c>
      <c r="B25" s="251"/>
      <c r="C25" s="304">
        <f>'1-συμβολαια'!B25</f>
        <v>26</v>
      </c>
      <c r="D25" s="252"/>
      <c r="E25" s="217" t="str">
        <f>'1-συμβολαια'!C25</f>
        <v>πληρεξούσιο</v>
      </c>
      <c r="F25" s="198"/>
      <c r="G25" s="166" t="str">
        <f>'4-πολλυπρ'!D25</f>
        <v>…..???..</v>
      </c>
      <c r="H25" s="166">
        <f>'4-πολλυπρ'!I25</f>
        <v>0</v>
      </c>
      <c r="I25" s="350"/>
      <c r="J25" s="347">
        <f>'1-συμβολαια'!D25</f>
        <v>0</v>
      </c>
      <c r="K25" s="350"/>
      <c r="L25" s="218">
        <f>'11-χαρτόσ'!D25</f>
        <v>1</v>
      </c>
      <c r="M25" s="417"/>
      <c r="N25" s="200">
        <f>'14-βιβλΕσ'!K27-'17-βιβλίοΣυμβ'!P25</f>
        <v>32</v>
      </c>
      <c r="O25" s="250"/>
      <c r="P25" s="253">
        <f>'5-αντίγραφα'!K25</f>
        <v>15</v>
      </c>
      <c r="Q25" s="220"/>
      <c r="R25" s="254" t="s">
        <v>413</v>
      </c>
      <c r="S25" s="376"/>
      <c r="T25" s="376"/>
      <c r="U25" s="301"/>
      <c r="V25" s="338"/>
      <c r="W25" s="338"/>
      <c r="X25" s="338"/>
      <c r="Y25" s="338"/>
      <c r="Z25" s="338"/>
      <c r="AA25" s="338"/>
    </row>
    <row r="26" spans="1:33" s="5" customFormat="1">
      <c r="A26" s="197" t="str">
        <f>'1-συμβολαια'!A26</f>
        <v>..????..</v>
      </c>
      <c r="B26" s="251"/>
      <c r="C26" s="304">
        <f>'1-συμβολαια'!B26</f>
        <v>31</v>
      </c>
      <c r="D26" s="252"/>
      <c r="E26" s="217" t="str">
        <f>'1-συμβολαια'!C26</f>
        <v>αγοραπωλησίας ……???... ΕΞΟΦΛΗΣΗ</v>
      </c>
      <c r="F26" s="198"/>
      <c r="G26" s="166" t="str">
        <f>'4-πολλυπρ'!D26</f>
        <v>…..???..</v>
      </c>
      <c r="H26" s="166" t="str">
        <f>'4-πολλυπρ'!I26</f>
        <v>…..???..</v>
      </c>
      <c r="I26" s="350"/>
      <c r="J26" s="347">
        <f>'1-συμβολαια'!D26</f>
        <v>0</v>
      </c>
      <c r="K26" s="350"/>
      <c r="L26" s="218">
        <f>'11-χαρτόσ'!D26</f>
        <v>1</v>
      </c>
      <c r="M26" s="417"/>
      <c r="N26" s="200">
        <f>'14-βιβλΕσ'!K28-'17-βιβλίοΣυμβ'!P26</f>
        <v>62</v>
      </c>
      <c r="O26" s="250"/>
      <c r="P26" s="253">
        <f>'5-αντίγραφα'!K26</f>
        <v>60</v>
      </c>
      <c r="Q26" s="220"/>
      <c r="R26" s="254" t="s">
        <v>413</v>
      </c>
      <c r="S26" s="376"/>
      <c r="T26" s="376"/>
      <c r="U26" s="301"/>
      <c r="V26" s="338"/>
      <c r="W26" s="338"/>
      <c r="X26" s="338"/>
      <c r="Y26" s="338"/>
      <c r="Z26" s="338"/>
      <c r="AA26" s="338"/>
    </row>
    <row r="27" spans="1:33" s="5" customFormat="1">
      <c r="A27" s="719" t="str">
        <f>'1-συμβολαια'!A27</f>
        <v>..????..</v>
      </c>
      <c r="B27" s="251"/>
      <c r="C27" s="720">
        <f>'1-συμβολαια'!B27</f>
        <v>31</v>
      </c>
      <c r="D27" s="252"/>
      <c r="E27" s="217" t="str">
        <f>'1-συμβολαια'!C27</f>
        <v>κληρονομιάς ΑΠΟΔΟΧΗ</v>
      </c>
      <c r="F27" s="198"/>
      <c r="G27" s="166" t="str">
        <f>'4-πολλυπρ'!D27</f>
        <v>…..???..</v>
      </c>
      <c r="H27" s="166" t="str">
        <f>'4-πολλυπρ'!I27</f>
        <v>…..???..</v>
      </c>
      <c r="I27" s="350"/>
      <c r="J27" s="347">
        <f>'1-συμβολαια'!D27</f>
        <v>0</v>
      </c>
      <c r="K27" s="350"/>
      <c r="L27" s="218">
        <f>'11-χαρτόσ'!D27</f>
        <v>1</v>
      </c>
      <c r="M27" s="417"/>
      <c r="N27" s="200">
        <f>'14-βιβλΕσ'!K29-'17-βιβλίοΣυμβ'!P27</f>
        <v>58</v>
      </c>
      <c r="O27" s="250"/>
      <c r="P27" s="253">
        <f>'5-αντίγραφα'!K27</f>
        <v>30</v>
      </c>
      <c r="Q27" s="220"/>
      <c r="R27" s="254" t="s">
        <v>413</v>
      </c>
      <c r="S27" s="376"/>
      <c r="T27" s="376"/>
      <c r="U27" s="301"/>
      <c r="V27" s="338"/>
      <c r="W27" s="338"/>
      <c r="X27" s="338"/>
      <c r="Y27" s="338"/>
      <c r="Z27" s="338"/>
      <c r="AA27" s="338"/>
    </row>
    <row r="28" spans="1:33" s="5" customFormat="1">
      <c r="A28" s="715"/>
      <c r="B28" s="251"/>
      <c r="C28" s="718"/>
      <c r="D28" s="252"/>
      <c r="E28" s="217" t="str">
        <f>'1-συμβολαια'!C28</f>
        <v>κληρονομιάς ΑΠΟΔΟΧΗ μητρός από παππού ΑΤΥΠΗ</v>
      </c>
      <c r="F28" s="198"/>
      <c r="G28" s="166" t="str">
        <f>'4-πολλυπρ'!D28</f>
        <v>…..???..</v>
      </c>
      <c r="H28" s="166" t="str">
        <f>'4-πολλυπρ'!I28</f>
        <v>…..???..</v>
      </c>
      <c r="I28" s="350"/>
      <c r="J28" s="347">
        <f>'1-συμβολαια'!D28</f>
        <v>0</v>
      </c>
      <c r="K28" s="350"/>
      <c r="L28" s="377">
        <f>'11-χαρτόσ'!D28</f>
        <v>0</v>
      </c>
      <c r="M28" s="378"/>
      <c r="N28" s="297">
        <f>'14-βιβλΕσ'!K30-'17-βιβλίοΣυμβ'!P28</f>
        <v>0</v>
      </c>
      <c r="O28" s="379"/>
      <c r="P28" s="380">
        <f>'5-αντίγραφα'!K28</f>
        <v>0</v>
      </c>
      <c r="Q28" s="298"/>
      <c r="R28" s="381"/>
      <c r="S28" s="376"/>
      <c r="T28" s="376"/>
      <c r="U28" s="301"/>
      <c r="V28" s="338"/>
      <c r="W28" s="338"/>
      <c r="X28" s="338"/>
      <c r="Y28" s="338"/>
      <c r="Z28" s="338"/>
      <c r="AA28" s="338"/>
    </row>
    <row r="29" spans="1:33">
      <c r="A29" s="491" t="s">
        <v>57</v>
      </c>
      <c r="B29" s="492"/>
      <c r="C29" s="492"/>
      <c r="D29" s="492"/>
      <c r="E29" s="492"/>
      <c r="F29" s="492"/>
      <c r="G29" s="492"/>
      <c r="H29" s="492"/>
      <c r="I29" s="492"/>
      <c r="J29" s="492"/>
      <c r="K29" s="30"/>
      <c r="L29" s="1">
        <f t="shared" ref="L29:Q29" si="0">SUM(L3:L28)</f>
        <v>26</v>
      </c>
      <c r="M29" s="1">
        <f t="shared" si="0"/>
        <v>0</v>
      </c>
      <c r="N29" s="22">
        <f t="shared" si="0"/>
        <v>2725.31</v>
      </c>
      <c r="O29" s="1">
        <f t="shared" si="0"/>
        <v>0</v>
      </c>
      <c r="P29" s="1">
        <f t="shared" si="0"/>
        <v>607</v>
      </c>
      <c r="Q29" s="1">
        <f t="shared" si="0"/>
        <v>0</v>
      </c>
      <c r="R29" s="3"/>
      <c r="S29" s="72"/>
      <c r="T29" s="72"/>
    </row>
    <row r="30" spans="1:33">
      <c r="R30" s="125"/>
    </row>
    <row r="31" spans="1:33" ht="15.75" customHeight="1">
      <c r="R31" s="125"/>
      <c r="S31" s="685" t="s">
        <v>150</v>
      </c>
      <c r="T31" s="685"/>
      <c r="U31" s="685"/>
      <c r="V31" s="685"/>
      <c r="W31" s="685"/>
      <c r="X31" s="685"/>
      <c r="Y31" s="685"/>
      <c r="Z31" s="685"/>
      <c r="AA31" s="685"/>
      <c r="AB31" s="122"/>
      <c r="AC31" s="122"/>
      <c r="AD31" s="122"/>
      <c r="AE31" s="122"/>
      <c r="AF31" s="113"/>
      <c r="AG31" s="113"/>
    </row>
    <row r="32" spans="1:33" ht="15.75" customHeight="1">
      <c r="R32" s="125"/>
      <c r="S32" s="124"/>
      <c r="T32" s="684" t="s">
        <v>151</v>
      </c>
      <c r="U32" s="684"/>
      <c r="V32" s="684"/>
      <c r="W32" s="684"/>
      <c r="X32" s="684"/>
      <c r="Y32" s="684"/>
      <c r="Z32" s="684"/>
      <c r="AA32" s="684"/>
      <c r="AB32" s="684"/>
      <c r="AC32" s="113"/>
      <c r="AD32" s="113"/>
      <c r="AE32" s="113"/>
      <c r="AF32" s="113"/>
      <c r="AG32" s="113"/>
    </row>
    <row r="33" spans="18:33" ht="15.75" customHeight="1">
      <c r="R33" s="125"/>
      <c r="S33" s="124"/>
      <c r="T33" s="124"/>
      <c r="U33" s="685" t="s">
        <v>152</v>
      </c>
      <c r="V33" s="685"/>
      <c r="W33" s="685"/>
      <c r="X33" s="685"/>
      <c r="Y33" s="685"/>
      <c r="Z33" s="685"/>
      <c r="AA33" s="685"/>
      <c r="AB33" s="685"/>
      <c r="AC33" s="685"/>
      <c r="AD33" s="113"/>
      <c r="AE33" s="113"/>
      <c r="AF33" s="113"/>
      <c r="AG33" s="113"/>
    </row>
    <row r="34" spans="18:33" ht="15.75">
      <c r="S34" s="124"/>
      <c r="T34" s="124"/>
      <c r="U34" s="124"/>
      <c r="V34" s="684" t="s">
        <v>153</v>
      </c>
      <c r="W34" s="684"/>
      <c r="X34" s="684"/>
      <c r="Y34" s="684"/>
      <c r="Z34" s="684"/>
      <c r="AA34" s="684"/>
      <c r="AB34" s="684"/>
      <c r="AC34" s="684"/>
      <c r="AD34" s="684"/>
      <c r="AE34" s="113"/>
      <c r="AF34" s="113"/>
      <c r="AG34" s="113"/>
    </row>
    <row r="35" spans="18:33" ht="15.75">
      <c r="S35" s="124"/>
      <c r="T35" s="124"/>
      <c r="U35" s="124"/>
      <c r="V35" s="124"/>
      <c r="W35" s="685" t="s">
        <v>154</v>
      </c>
      <c r="X35" s="685"/>
      <c r="Y35" s="685"/>
      <c r="Z35" s="685"/>
      <c r="AA35" s="685"/>
      <c r="AB35" s="685"/>
      <c r="AC35" s="685"/>
      <c r="AD35" s="685"/>
      <c r="AE35" s="685"/>
      <c r="AF35" s="113"/>
      <c r="AG35" s="113"/>
    </row>
    <row r="36" spans="18:33" ht="15.75">
      <c r="S36" s="124"/>
      <c r="T36" s="124"/>
      <c r="U36" s="124"/>
      <c r="V36" s="124"/>
      <c r="W36" s="124"/>
      <c r="X36" s="684" t="s">
        <v>155</v>
      </c>
      <c r="Y36" s="684"/>
      <c r="Z36" s="684"/>
      <c r="AA36" s="684"/>
      <c r="AB36" s="684"/>
      <c r="AC36" s="684"/>
      <c r="AD36" s="684"/>
      <c r="AE36" s="684"/>
      <c r="AF36" s="684"/>
      <c r="AG36" s="113"/>
    </row>
    <row r="37" spans="18:33" ht="15.75">
      <c r="S37" s="124"/>
      <c r="T37" s="124"/>
      <c r="U37" s="124"/>
      <c r="V37" s="124"/>
      <c r="W37" s="124"/>
      <c r="X37" s="124"/>
      <c r="Y37" s="685" t="s">
        <v>156</v>
      </c>
      <c r="Z37" s="685"/>
      <c r="AA37" s="685"/>
      <c r="AB37" s="685"/>
      <c r="AC37" s="685"/>
      <c r="AD37" s="685"/>
      <c r="AE37" s="685"/>
      <c r="AF37" s="685"/>
      <c r="AG37" s="685"/>
    </row>
  </sheetData>
  <mergeCells count="24">
    <mergeCell ref="A29:J29"/>
    <mergeCell ref="E1:F1"/>
    <mergeCell ref="N1:O1"/>
    <mergeCell ref="A1:B1"/>
    <mergeCell ref="C1:D1"/>
    <mergeCell ref="G1:I1"/>
    <mergeCell ref="J1:K1"/>
    <mergeCell ref="L1:M1"/>
    <mergeCell ref="A3:A6"/>
    <mergeCell ref="C3:C6"/>
    <mergeCell ref="A7:A9"/>
    <mergeCell ref="C7:C9"/>
    <mergeCell ref="A27:A28"/>
    <mergeCell ref="C27:C28"/>
    <mergeCell ref="S31:AA31"/>
    <mergeCell ref="T32:AB32"/>
    <mergeCell ref="S1:AA2"/>
    <mergeCell ref="R1:R2"/>
    <mergeCell ref="P1:Q1"/>
    <mergeCell ref="U33:AC33"/>
    <mergeCell ref="V34:AD34"/>
    <mergeCell ref="W35:AE35"/>
    <mergeCell ref="X36:AF36"/>
    <mergeCell ref="Y37:AG3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Z108"/>
  <sheetViews>
    <sheetView tabSelected="1" topLeftCell="D1" workbookViewId="0">
      <pane ySplit="2" topLeftCell="A3" activePane="bottomLeft" state="frozen"/>
      <selection pane="bottomLeft" activeCell="Y37" sqref="Y37"/>
    </sheetView>
  </sheetViews>
  <sheetFormatPr defaultRowHeight="11.25"/>
  <cols>
    <col min="1" max="1" width="8.140625" style="8" bestFit="1" customWidth="1"/>
    <col min="2" max="2" width="5.5703125" style="8" bestFit="1" customWidth="1"/>
    <col min="3" max="3" width="39.140625" style="80" customWidth="1"/>
    <col min="4" max="4" width="12.85546875" style="3" customWidth="1"/>
    <col min="5" max="5" width="12.42578125" style="3" customWidth="1"/>
    <col min="6" max="6" width="6.42578125" style="2" bestFit="1" customWidth="1"/>
    <col min="7" max="7" width="9.42578125" style="2" bestFit="1" customWidth="1"/>
    <col min="8" max="10" width="9.42578125" style="2" customWidth="1"/>
    <col min="11" max="11" width="8.140625" style="2" bestFit="1" customWidth="1"/>
    <col min="12" max="12" width="8.5703125" style="68" bestFit="1" customWidth="1"/>
    <col min="13" max="13" width="10.85546875" style="2" customWidth="1"/>
    <col min="14" max="14" width="8.28515625" style="2" bestFit="1" customWidth="1"/>
    <col min="15" max="15" width="9.42578125" style="2" bestFit="1" customWidth="1"/>
    <col min="16" max="16" width="8.28515625" style="2" bestFit="1" customWidth="1"/>
    <col min="17" max="17" width="10.42578125" style="2" bestFit="1" customWidth="1"/>
    <col min="18" max="18" width="10.28515625" style="2" bestFit="1" customWidth="1"/>
    <col min="19" max="19" width="11.140625" style="2" bestFit="1" customWidth="1"/>
    <col min="20" max="20" width="9.5703125" style="2" customWidth="1"/>
    <col min="21" max="21" width="10.42578125" style="2" bestFit="1" customWidth="1"/>
    <col min="22" max="22" width="8.42578125" style="15" bestFit="1" customWidth="1"/>
    <col min="23" max="23" width="9.42578125" style="15" bestFit="1" customWidth="1"/>
    <col min="24" max="24" width="21.42578125" style="69" customWidth="1"/>
    <col min="25" max="25" width="7.5703125" style="3" customWidth="1"/>
    <col min="26" max="26" width="9.5703125" style="3" customWidth="1"/>
    <col min="27" max="29" width="6.42578125" style="3" customWidth="1"/>
    <col min="30" max="30" width="7.5703125" style="3" customWidth="1"/>
    <col min="31" max="31" width="7.28515625" style="3" customWidth="1"/>
    <col min="32" max="34" width="6.42578125" style="3" customWidth="1"/>
    <col min="35" max="35" width="7.5703125" style="3" customWidth="1"/>
    <col min="36" max="36" width="7.28515625" style="3" customWidth="1"/>
    <col min="37" max="39" width="6.42578125" style="3" customWidth="1"/>
    <col min="40" max="49" width="7.7109375" style="3" customWidth="1"/>
    <col min="50" max="85" width="7" style="3" customWidth="1"/>
    <col min="86" max="86" width="30.140625" style="3" customWidth="1"/>
    <col min="87" max="87" width="39.7109375" style="3" customWidth="1"/>
    <col min="88" max="103" width="7" style="3" customWidth="1"/>
    <col min="104" max="104" width="29.28515625" style="3" bestFit="1" customWidth="1"/>
    <col min="105" max="16384" width="9.140625" style="3"/>
  </cols>
  <sheetData>
    <row r="1" spans="1:87" ht="29.25" customHeight="1">
      <c r="A1" s="744" t="s">
        <v>1</v>
      </c>
      <c r="B1" s="746" t="s">
        <v>2</v>
      </c>
      <c r="C1" s="743" t="s">
        <v>0</v>
      </c>
      <c r="D1" s="747" t="s">
        <v>11</v>
      </c>
      <c r="E1" s="741" t="s">
        <v>12</v>
      </c>
      <c r="F1" s="721" t="s">
        <v>107</v>
      </c>
      <c r="G1" s="737" t="s">
        <v>64</v>
      </c>
      <c r="H1" s="737"/>
      <c r="I1" s="729" t="s">
        <v>188</v>
      </c>
      <c r="J1" s="730"/>
      <c r="K1" s="725" t="s">
        <v>366</v>
      </c>
      <c r="L1" s="726"/>
      <c r="M1" s="726"/>
      <c r="N1" s="726"/>
      <c r="O1" s="729" t="s">
        <v>44</v>
      </c>
      <c r="P1" s="730"/>
      <c r="Q1" s="731" t="s">
        <v>59</v>
      </c>
      <c r="R1" s="732"/>
      <c r="S1" s="727" t="s">
        <v>85</v>
      </c>
      <c r="T1" s="728"/>
      <c r="U1" s="728"/>
      <c r="V1" s="733" t="s">
        <v>55</v>
      </c>
      <c r="W1" s="735" t="s">
        <v>45</v>
      </c>
      <c r="X1" s="723" t="s">
        <v>91</v>
      </c>
      <c r="Y1" s="753" t="s">
        <v>29</v>
      </c>
      <c r="Z1" s="754"/>
      <c r="AA1" s="754"/>
      <c r="AB1" s="754"/>
      <c r="AC1" s="755"/>
      <c r="AD1" s="759" t="s">
        <v>29</v>
      </c>
      <c r="AE1" s="760"/>
      <c r="AF1" s="760"/>
      <c r="AG1" s="760"/>
      <c r="AH1" s="760"/>
      <c r="AI1" s="760"/>
      <c r="AJ1" s="760"/>
      <c r="AK1" s="760"/>
      <c r="AL1" s="760"/>
      <c r="AM1" s="761"/>
      <c r="AN1" s="753" t="s">
        <v>29</v>
      </c>
      <c r="AO1" s="754"/>
      <c r="AP1" s="754"/>
      <c r="AQ1" s="754"/>
      <c r="AR1" s="754"/>
      <c r="AS1" s="754"/>
      <c r="AT1" s="754"/>
      <c r="AU1" s="754"/>
      <c r="AV1" s="754"/>
      <c r="AW1" s="755"/>
      <c r="AX1" s="765" t="s">
        <v>29</v>
      </c>
      <c r="AY1" s="766"/>
      <c r="AZ1" s="766"/>
      <c r="BA1" s="766"/>
      <c r="BB1" s="766"/>
      <c r="BC1" s="766"/>
      <c r="BD1" s="766"/>
      <c r="BE1" s="766"/>
      <c r="BF1" s="766"/>
      <c r="BG1" s="767"/>
      <c r="BH1" s="753" t="s">
        <v>29</v>
      </c>
      <c r="BI1" s="754"/>
      <c r="BJ1" s="754"/>
      <c r="BK1" s="754"/>
      <c r="BL1" s="754"/>
      <c r="BM1" s="754"/>
      <c r="BN1" s="754"/>
      <c r="BO1" s="754"/>
      <c r="BP1" s="754"/>
      <c r="BQ1" s="755"/>
      <c r="BR1" s="759" t="s">
        <v>29</v>
      </c>
      <c r="BS1" s="760"/>
      <c r="BT1" s="760"/>
      <c r="BU1" s="760"/>
      <c r="BV1" s="760"/>
      <c r="BW1" s="760"/>
      <c r="BX1" s="760"/>
      <c r="BY1" s="760"/>
      <c r="BZ1" s="760"/>
      <c r="CA1" s="761"/>
      <c r="CB1" s="753" t="s">
        <v>29</v>
      </c>
      <c r="CC1" s="754"/>
      <c r="CD1" s="754"/>
      <c r="CE1" s="754"/>
      <c r="CF1" s="754"/>
      <c r="CG1" s="754"/>
      <c r="CH1" s="754"/>
      <c r="CI1" s="755"/>
    </row>
    <row r="2" spans="1:87" ht="28.5" customHeight="1" thickBot="1">
      <c r="A2" s="745"/>
      <c r="B2" s="496"/>
      <c r="C2" s="552"/>
      <c r="D2" s="748"/>
      <c r="E2" s="742"/>
      <c r="F2" s="722"/>
      <c r="G2" s="457"/>
      <c r="H2" s="458" t="s">
        <v>188</v>
      </c>
      <c r="I2" s="25" t="s">
        <v>23</v>
      </c>
      <c r="J2" s="18" t="s">
        <v>34</v>
      </c>
      <c r="K2" s="60" t="s">
        <v>23</v>
      </c>
      <c r="L2" s="67" t="s">
        <v>93</v>
      </c>
      <c r="M2" s="60" t="s">
        <v>92</v>
      </c>
      <c r="N2" s="18" t="s">
        <v>34</v>
      </c>
      <c r="O2" s="25" t="s">
        <v>23</v>
      </c>
      <c r="P2" s="18" t="s">
        <v>34</v>
      </c>
      <c r="Q2" s="25" t="s">
        <v>23</v>
      </c>
      <c r="R2" s="19" t="s">
        <v>34</v>
      </c>
      <c r="S2" s="25" t="s">
        <v>83</v>
      </c>
      <c r="T2" s="10" t="s">
        <v>84</v>
      </c>
      <c r="U2" s="61" t="s">
        <v>33</v>
      </c>
      <c r="V2" s="734"/>
      <c r="W2" s="736"/>
      <c r="X2" s="724"/>
      <c r="Y2" s="753"/>
      <c r="Z2" s="754"/>
      <c r="AA2" s="754"/>
      <c r="AB2" s="754"/>
      <c r="AC2" s="755"/>
      <c r="AD2" s="762"/>
      <c r="AE2" s="763"/>
      <c r="AF2" s="763"/>
      <c r="AG2" s="763"/>
      <c r="AH2" s="763"/>
      <c r="AI2" s="763"/>
      <c r="AJ2" s="763"/>
      <c r="AK2" s="763"/>
      <c r="AL2" s="763"/>
      <c r="AM2" s="764"/>
      <c r="AN2" s="756"/>
      <c r="AO2" s="757"/>
      <c r="AP2" s="757"/>
      <c r="AQ2" s="757"/>
      <c r="AR2" s="757"/>
      <c r="AS2" s="757"/>
      <c r="AT2" s="757"/>
      <c r="AU2" s="757"/>
      <c r="AV2" s="757"/>
      <c r="AW2" s="758"/>
      <c r="AX2" s="768"/>
      <c r="AY2" s="769"/>
      <c r="AZ2" s="769"/>
      <c r="BA2" s="769"/>
      <c r="BB2" s="769"/>
      <c r="BC2" s="769"/>
      <c r="BD2" s="769"/>
      <c r="BE2" s="769"/>
      <c r="BF2" s="769"/>
      <c r="BG2" s="770"/>
      <c r="BH2" s="756"/>
      <c r="BI2" s="757"/>
      <c r="BJ2" s="757"/>
      <c r="BK2" s="757"/>
      <c r="BL2" s="757"/>
      <c r="BM2" s="757"/>
      <c r="BN2" s="757"/>
      <c r="BO2" s="757"/>
      <c r="BP2" s="757"/>
      <c r="BQ2" s="758"/>
      <c r="BR2" s="762"/>
      <c r="BS2" s="763"/>
      <c r="BT2" s="763"/>
      <c r="BU2" s="763"/>
      <c r="BV2" s="763"/>
      <c r="BW2" s="763"/>
      <c r="BX2" s="763"/>
      <c r="BY2" s="763"/>
      <c r="BZ2" s="763"/>
      <c r="CA2" s="764"/>
      <c r="CB2" s="756"/>
      <c r="CC2" s="757"/>
      <c r="CD2" s="757"/>
      <c r="CE2" s="757"/>
      <c r="CF2" s="757"/>
      <c r="CG2" s="757"/>
      <c r="CH2" s="757"/>
      <c r="CI2" s="758"/>
    </row>
    <row r="3" spans="1:87" s="5" customFormat="1">
      <c r="A3" s="501" t="str">
        <f>'1-συμβολαια'!A3</f>
        <v>..????..</v>
      </c>
      <c r="B3" s="716">
        <f>'1-συμβολαια'!B3</f>
        <v>5</v>
      </c>
      <c r="C3" s="156" t="str">
        <f>'1-συμβολαια'!C3</f>
        <v>κληρονομιά πατρός ΑΠΟΔΟΧΗ</v>
      </c>
      <c r="D3" s="157" t="str">
        <f>'4-πολλυπρ'!D3</f>
        <v>…..???..</v>
      </c>
      <c r="E3" s="157" t="str">
        <f>'4-πολλυπρ'!I3</f>
        <v>…..???..</v>
      </c>
      <c r="F3" s="158">
        <f>'11-χαρτόσ'!H3</f>
        <v>0</v>
      </c>
      <c r="G3" s="158">
        <f>'10-φπα'!E3</f>
        <v>35.28</v>
      </c>
      <c r="H3" s="158">
        <f>'14-βιβλΕσ'!Q3</f>
        <v>250.79999999999998</v>
      </c>
      <c r="I3" s="158">
        <f>'13-ντιΜιΧο'!BE3</f>
        <v>1042</v>
      </c>
      <c r="J3" s="158"/>
      <c r="K3" s="158"/>
      <c r="L3" s="159"/>
      <c r="M3" s="158"/>
      <c r="N3" s="158"/>
      <c r="O3" s="158">
        <f>F3+G3+H3</f>
        <v>286.08</v>
      </c>
      <c r="P3" s="151"/>
      <c r="Q3" s="158">
        <f t="shared" ref="Q3:Q28" si="0">U3-O3</f>
        <v>1115.8400000000001</v>
      </c>
      <c r="R3" s="151"/>
      <c r="S3" s="158">
        <f>'1-συμβολαια'!L3+G3+H3+I3+F3</f>
        <v>1759.08</v>
      </c>
      <c r="T3" s="158">
        <f>'1-συμβολαια'!M3+'11-χαρτόσ'!D3+'11-χαρτόσ'!E3</f>
        <v>357.15999999999997</v>
      </c>
      <c r="U3" s="158">
        <f t="shared" ref="U3:U12" si="1">S3-T3</f>
        <v>1401.92</v>
      </c>
      <c r="V3" s="160"/>
      <c r="W3" s="161">
        <f>J3+N3+P3+R3</f>
        <v>0</v>
      </c>
      <c r="X3" s="162" t="s">
        <v>456</v>
      </c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87" s="5" customFormat="1">
      <c r="A4" s="502"/>
      <c r="B4" s="717"/>
      <c r="C4" s="156" t="str">
        <f>'1-συμβολαια'!C4</f>
        <v>κληρονομιά μητρός ΑΠΟΔΟΧΗ - ΑΤΥΠΗ</v>
      </c>
      <c r="D4" s="157" t="str">
        <f>'4-πολλυπρ'!D4</f>
        <v>…..???..</v>
      </c>
      <c r="E4" s="157" t="str">
        <f>'4-πολλυπρ'!I4</f>
        <v>…..???..</v>
      </c>
      <c r="F4" s="158">
        <f>'11-χαρτόσ'!H4</f>
        <v>0</v>
      </c>
      <c r="G4" s="158">
        <f>'10-φπα'!E4</f>
        <v>74.64</v>
      </c>
      <c r="H4" s="158">
        <f>'14-βιβλΕσ'!Q4</f>
        <v>41.76</v>
      </c>
      <c r="I4" s="158">
        <f>'13-ντιΜιΧο'!BE4</f>
        <v>172</v>
      </c>
      <c r="J4" s="158"/>
      <c r="K4" s="158"/>
      <c r="L4" s="159"/>
      <c r="M4" s="158"/>
      <c r="N4" s="158"/>
      <c r="O4" s="158">
        <f t="shared" ref="O4:O28" si="2">F4+G4+H4</f>
        <v>116.4</v>
      </c>
      <c r="P4" s="151"/>
      <c r="Q4" s="158">
        <f t="shared" si="0"/>
        <v>483</v>
      </c>
      <c r="R4" s="151"/>
      <c r="S4" s="158">
        <f>'1-συμβολαια'!L4+G4+H4+I4+F4</f>
        <v>599.4</v>
      </c>
      <c r="T4" s="158">
        <f>'1-συμβολαια'!M4+'11-χαρτόσ'!D4+'11-χαρτόσ'!E4</f>
        <v>0</v>
      </c>
      <c r="U4" s="158">
        <f t="shared" si="1"/>
        <v>599.4</v>
      </c>
      <c r="V4" s="160"/>
      <c r="W4" s="161">
        <f t="shared" ref="W4:W28" si="3">J4+N4+P4+R4</f>
        <v>0</v>
      </c>
      <c r="X4" s="162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</row>
    <row r="5" spans="1:87" s="5" customFormat="1">
      <c r="A5" s="502"/>
      <c r="B5" s="717"/>
      <c r="C5" s="156" t="str">
        <f>'1-συμβολαια'!C5</f>
        <v>κληρονομιά πατρός από μητέρα ΑΠΟΔΟΧΗ - ΑΤΥΠΗ</v>
      </c>
      <c r="D5" s="157" t="str">
        <f>'4-πολλυπρ'!D5</f>
        <v>…..???..</v>
      </c>
      <c r="E5" s="157" t="str">
        <f>'4-πολλυπρ'!I5</f>
        <v>…..???..</v>
      </c>
      <c r="F5" s="158">
        <f>'11-χαρτόσ'!H5</f>
        <v>1</v>
      </c>
      <c r="G5" s="158">
        <f>'10-φπα'!E5</f>
        <v>34.799999999999997</v>
      </c>
      <c r="H5" s="158">
        <f>'14-βιβλΕσ'!Q5</f>
        <v>2.4</v>
      </c>
      <c r="I5" s="158">
        <f>'13-ντιΜιΧο'!BE5</f>
        <v>10</v>
      </c>
      <c r="J5" s="158"/>
      <c r="K5" s="158"/>
      <c r="L5" s="159"/>
      <c r="M5" s="158"/>
      <c r="N5" s="158"/>
      <c r="O5" s="158">
        <f t="shared" si="2"/>
        <v>38.199999999999996</v>
      </c>
      <c r="P5" s="151"/>
      <c r="Q5" s="158">
        <f t="shared" si="0"/>
        <v>155.00000000000003</v>
      </c>
      <c r="R5" s="151"/>
      <c r="S5" s="158">
        <f>'1-συμβολαια'!L5+G5+H5+I5+F5</f>
        <v>193.20000000000002</v>
      </c>
      <c r="T5" s="158">
        <f>'1-συμβολαια'!M5+'11-χαρτόσ'!D5+'11-χαρτόσ'!E5</f>
        <v>0</v>
      </c>
      <c r="U5" s="158">
        <f t="shared" si="1"/>
        <v>193.20000000000002</v>
      </c>
      <c r="V5" s="160"/>
      <c r="W5" s="161">
        <f t="shared" si="3"/>
        <v>0</v>
      </c>
      <c r="X5" s="162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87" s="5" customFormat="1">
      <c r="A6" s="503"/>
      <c r="B6" s="718"/>
      <c r="C6" s="156" t="str">
        <f>'1-συμβολαια'!C6</f>
        <v>δωρεά παππού σε πατέρα - ΑΤΥΠΗ 1940</v>
      </c>
      <c r="D6" s="157" t="str">
        <f>'4-πολλυπρ'!D6</f>
        <v>…..???..</v>
      </c>
      <c r="E6" s="157" t="str">
        <f>'4-πολλυπρ'!I6</f>
        <v>…..???..</v>
      </c>
      <c r="F6" s="158">
        <f>'11-χαρτόσ'!H6</f>
        <v>1</v>
      </c>
      <c r="G6" s="158">
        <f>'10-φπα'!E6</f>
        <v>22.8</v>
      </c>
      <c r="H6" s="158">
        <f>'14-βιβλΕσ'!Q6</f>
        <v>0</v>
      </c>
      <c r="I6" s="158">
        <f>'13-ντιΜιΧο'!BE6</f>
        <v>0</v>
      </c>
      <c r="J6" s="158"/>
      <c r="K6" s="158"/>
      <c r="L6" s="159"/>
      <c r="M6" s="158"/>
      <c r="N6" s="158"/>
      <c r="O6" s="158">
        <f t="shared" si="2"/>
        <v>23.8</v>
      </c>
      <c r="P6" s="151"/>
      <c r="Q6" s="158">
        <f t="shared" si="0"/>
        <v>95</v>
      </c>
      <c r="R6" s="151"/>
      <c r="S6" s="158">
        <f>'1-συμβολαια'!L6+G6+H6+I6+F6</f>
        <v>118.8</v>
      </c>
      <c r="T6" s="158">
        <f>'1-συμβολαια'!M6+'11-χαρτόσ'!D6+'11-χαρτόσ'!E6</f>
        <v>0</v>
      </c>
      <c r="U6" s="158">
        <f t="shared" si="1"/>
        <v>118.8</v>
      </c>
      <c r="V6" s="160"/>
      <c r="W6" s="161">
        <f t="shared" si="3"/>
        <v>0</v>
      </c>
      <c r="X6" s="162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</row>
    <row r="7" spans="1:87" s="5" customFormat="1">
      <c r="A7" s="507" t="str">
        <f>'1-συμβολαια'!A7</f>
        <v>..????..</v>
      </c>
      <c r="B7" s="720">
        <f>'1-συμβολαια'!B7</f>
        <v>5</v>
      </c>
      <c r="C7" s="156" t="str">
        <f>'1-συμβολαια'!C7</f>
        <v>κληρονομιάς ΑΠΟΔΟΧΗ</v>
      </c>
      <c r="D7" s="157" t="str">
        <f>'4-πολλυπρ'!D7</f>
        <v>…..???..</v>
      </c>
      <c r="E7" s="157" t="str">
        <f>'4-πολλυπρ'!I7</f>
        <v>…..???..</v>
      </c>
      <c r="F7" s="158">
        <f>'11-χαρτόσ'!H7</f>
        <v>0</v>
      </c>
      <c r="G7" s="158">
        <f>'10-φπα'!E7</f>
        <v>35.28</v>
      </c>
      <c r="H7" s="158">
        <f>'14-βιβλΕσ'!Q7</f>
        <v>265.2</v>
      </c>
      <c r="I7" s="158">
        <f>'13-ντιΜιΧο'!BE7</f>
        <v>1102</v>
      </c>
      <c r="J7" s="158"/>
      <c r="K7" s="158"/>
      <c r="L7" s="159"/>
      <c r="M7" s="158"/>
      <c r="N7" s="158"/>
      <c r="O7" s="158">
        <f t="shared" si="2"/>
        <v>300.48</v>
      </c>
      <c r="P7" s="151"/>
      <c r="Q7" s="158">
        <f t="shared" si="0"/>
        <v>1175.8400000000001</v>
      </c>
      <c r="R7" s="151"/>
      <c r="S7" s="158">
        <f>'1-συμβολαια'!L7+G7+H7+I7+F7</f>
        <v>1833.48</v>
      </c>
      <c r="T7" s="158">
        <f>'1-συμβολαια'!M7+'11-χαρτόσ'!D7+'11-χαρτόσ'!E7</f>
        <v>357.15999999999997</v>
      </c>
      <c r="U7" s="158">
        <f t="shared" si="1"/>
        <v>1476.3200000000002</v>
      </c>
      <c r="V7" s="160"/>
      <c r="W7" s="161">
        <f t="shared" si="3"/>
        <v>0</v>
      </c>
      <c r="X7" s="162" t="s">
        <v>456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</row>
    <row r="8" spans="1:87" s="5" customFormat="1">
      <c r="A8" s="502"/>
      <c r="B8" s="717"/>
      <c r="C8" s="156" t="str">
        <f>'1-συμβολαια'!C8</f>
        <v>κληρονομιάς ΑΠΟΔΟΧΗ πατρός από αδερφό - ΑΤΥΠΗ</v>
      </c>
      <c r="D8" s="157" t="str">
        <f>'4-πολλυπρ'!D8</f>
        <v>…..???..</v>
      </c>
      <c r="E8" s="157" t="str">
        <f>'4-πολλυπρ'!I8</f>
        <v>…..???..</v>
      </c>
      <c r="F8" s="158">
        <f>'11-χαρτόσ'!H8</f>
        <v>1</v>
      </c>
      <c r="G8" s="158">
        <f>'10-φπα'!E8</f>
        <v>34.799999999999997</v>
      </c>
      <c r="H8" s="158">
        <f>'14-βιβλΕσ'!Q8</f>
        <v>24.96</v>
      </c>
      <c r="I8" s="158">
        <f>'13-ντιΜιΧο'!BE8</f>
        <v>102</v>
      </c>
      <c r="J8" s="158"/>
      <c r="K8" s="158"/>
      <c r="L8" s="159"/>
      <c r="M8" s="158"/>
      <c r="N8" s="158"/>
      <c r="O8" s="158">
        <f t="shared" si="2"/>
        <v>60.76</v>
      </c>
      <c r="P8" s="151"/>
      <c r="Q8" s="158">
        <f t="shared" si="0"/>
        <v>247</v>
      </c>
      <c r="R8" s="151"/>
      <c r="S8" s="158">
        <f>'1-συμβολαια'!L8+G8+H8+I8+F8</f>
        <v>307.76</v>
      </c>
      <c r="T8" s="158">
        <f>'1-συμβολαια'!M8+'11-χαρτόσ'!D8+'11-χαρτόσ'!E8</f>
        <v>0</v>
      </c>
      <c r="U8" s="158">
        <f t="shared" si="1"/>
        <v>307.76</v>
      </c>
      <c r="V8" s="160"/>
      <c r="W8" s="161">
        <f t="shared" si="3"/>
        <v>0</v>
      </c>
      <c r="X8" s="162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</row>
    <row r="9" spans="1:87" s="5" customFormat="1">
      <c r="A9" s="503"/>
      <c r="B9" s="718"/>
      <c r="C9" s="156" t="str">
        <f>'1-συμβολαια'!C9</f>
        <v>κληρονομιάς ΑΠΟΔΟΧΗ μητρός από αδερφό - ΑΤΥΠΗ</v>
      </c>
      <c r="D9" s="157" t="str">
        <f>'4-πολλυπρ'!D9</f>
        <v>…..???..</v>
      </c>
      <c r="E9" s="157" t="str">
        <f>'4-πολλυπρ'!I9</f>
        <v>…..???..</v>
      </c>
      <c r="F9" s="158">
        <f>'11-χαρτόσ'!H9</f>
        <v>1</v>
      </c>
      <c r="G9" s="158">
        <f>'10-φπα'!E9</f>
        <v>33.36</v>
      </c>
      <c r="H9" s="158">
        <f>'14-βιβλΕσ'!Q9</f>
        <v>0.96</v>
      </c>
      <c r="I9" s="158">
        <f>'13-ντιΜιΧο'!BE9</f>
        <v>2</v>
      </c>
      <c r="J9" s="158"/>
      <c r="K9" s="158"/>
      <c r="L9" s="159"/>
      <c r="M9" s="158"/>
      <c r="N9" s="158"/>
      <c r="O9" s="158">
        <f t="shared" si="2"/>
        <v>35.32</v>
      </c>
      <c r="P9" s="151"/>
      <c r="Q9" s="158">
        <f t="shared" si="0"/>
        <v>141.00000000000003</v>
      </c>
      <c r="R9" s="151"/>
      <c r="S9" s="158">
        <f>'1-συμβολαια'!L9+G9+H9+I9+F9</f>
        <v>176.32000000000002</v>
      </c>
      <c r="T9" s="158">
        <f>'1-συμβολαια'!M9+'11-χαρτόσ'!D9+'11-χαρτόσ'!E9</f>
        <v>0</v>
      </c>
      <c r="U9" s="158">
        <f t="shared" si="1"/>
        <v>176.32000000000002</v>
      </c>
      <c r="V9" s="160"/>
      <c r="W9" s="161">
        <f t="shared" si="3"/>
        <v>0</v>
      </c>
      <c r="X9" s="162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</row>
    <row r="10" spans="1:87" s="5" customFormat="1">
      <c r="A10" s="311" t="str">
        <f>'1-συμβολαια'!A10</f>
        <v>..????..</v>
      </c>
      <c r="B10" s="287">
        <f>'1-συμβολαια'!B10</f>
        <v>5</v>
      </c>
      <c r="C10" s="156" t="str">
        <f>'1-συμβολαια'!C10</f>
        <v>δωρεά</v>
      </c>
      <c r="D10" s="157" t="str">
        <f>'4-πολλυπρ'!D10</f>
        <v>…..???..</v>
      </c>
      <c r="E10" s="157" t="str">
        <f>'4-πολλυπρ'!I10</f>
        <v>…..???..</v>
      </c>
      <c r="F10" s="158">
        <f>'11-χαρτόσ'!H10</f>
        <v>0</v>
      </c>
      <c r="G10" s="158">
        <f>'10-φπα'!E10</f>
        <v>56.403321599999998</v>
      </c>
      <c r="H10" s="158">
        <f>'14-βιβλΕσ'!Q10</f>
        <v>175.68</v>
      </c>
      <c r="I10" s="158">
        <f>'13-ντιΜιΧο'!BE10</f>
        <v>729</v>
      </c>
      <c r="J10" s="158"/>
      <c r="K10" s="158"/>
      <c r="L10" s="159"/>
      <c r="M10" s="158"/>
      <c r="N10" s="158"/>
      <c r="O10" s="158">
        <f t="shared" si="2"/>
        <v>232.0833216</v>
      </c>
      <c r="P10" s="151"/>
      <c r="Q10" s="158">
        <f t="shared" si="0"/>
        <v>853.44384000000025</v>
      </c>
      <c r="R10" s="151"/>
      <c r="S10" s="158">
        <f>'1-συμβολαια'!L10+G10+H10+I10+F10</f>
        <v>1627.5971616000002</v>
      </c>
      <c r="T10" s="158">
        <f>'1-συμβολαια'!M10+'11-χαρτόσ'!D10+'11-χαρτόσ'!E10</f>
        <v>542.06999999999994</v>
      </c>
      <c r="U10" s="158">
        <f t="shared" si="1"/>
        <v>1085.5271616000002</v>
      </c>
      <c r="V10" s="160"/>
      <c r="W10" s="161">
        <f t="shared" si="3"/>
        <v>0</v>
      </c>
      <c r="X10" s="162" t="s">
        <v>456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</row>
    <row r="11" spans="1:87" s="5" customFormat="1">
      <c r="A11" s="311" t="str">
        <f>'1-συμβολαια'!A11</f>
        <v>..????..</v>
      </c>
      <c r="B11" s="322">
        <f>'1-συμβολαια'!B11</f>
        <v>5</v>
      </c>
      <c r="C11" s="156" t="str">
        <f>'1-συμβολαια'!C11</f>
        <v>πληρεξούσιο</v>
      </c>
      <c r="D11" s="157" t="str">
        <f>'4-πολλυπρ'!D11</f>
        <v>…..???..</v>
      </c>
      <c r="E11" s="157">
        <f>'4-πολλυπρ'!I11</f>
        <v>0</v>
      </c>
      <c r="F11" s="158">
        <f>'11-χαρτόσ'!H11</f>
        <v>0</v>
      </c>
      <c r="G11" s="158">
        <f>'10-φπα'!E11</f>
        <v>0</v>
      </c>
      <c r="H11" s="158">
        <f>'14-βιβλΕσ'!Q11</f>
        <v>0</v>
      </c>
      <c r="I11" s="158">
        <f>'13-ντιΜιΧο'!BE11</f>
        <v>0</v>
      </c>
      <c r="J11" s="158"/>
      <c r="K11" s="158"/>
      <c r="L11" s="159"/>
      <c r="M11" s="158"/>
      <c r="N11" s="158"/>
      <c r="O11" s="158">
        <f t="shared" si="2"/>
        <v>0</v>
      </c>
      <c r="P11" s="151"/>
      <c r="Q11" s="158">
        <f t="shared" si="0"/>
        <v>-26.039999999999992</v>
      </c>
      <c r="R11" s="151"/>
      <c r="S11" s="158">
        <f>'1-συμβολαια'!L11+G11+H11+I11+F11</f>
        <v>96</v>
      </c>
      <c r="T11" s="158">
        <f>'1-συμβολαια'!M11+'11-χαρτόσ'!D11+'11-χαρτόσ'!E11</f>
        <v>122.03999999999999</v>
      </c>
      <c r="U11" s="158">
        <f t="shared" si="1"/>
        <v>-26.039999999999992</v>
      </c>
      <c r="V11" s="160"/>
      <c r="W11" s="161">
        <f t="shared" si="3"/>
        <v>0</v>
      </c>
      <c r="X11" s="162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</row>
    <row r="12" spans="1:87" s="5" customFormat="1">
      <c r="A12" s="311" t="str">
        <f>'1-συμβολαια'!A12</f>
        <v>..????..</v>
      </c>
      <c r="B12" s="322">
        <f>'1-συμβολαια'!B12</f>
        <v>7</v>
      </c>
      <c r="C12" s="156" t="str">
        <f>'1-συμβολαια'!C12</f>
        <v>πληρεξούσιο</v>
      </c>
      <c r="D12" s="157" t="str">
        <f>'4-πολλυπρ'!D12</f>
        <v>…..???..</v>
      </c>
      <c r="E12" s="157" t="str">
        <f>'4-πολλυπρ'!I12</f>
        <v>…..???..</v>
      </c>
      <c r="F12" s="158">
        <f>'11-χαρτόσ'!H12</f>
        <v>0</v>
      </c>
      <c r="G12" s="158">
        <f>'10-φπα'!E12</f>
        <v>-4.7999999999999989</v>
      </c>
      <c r="H12" s="158">
        <f>'14-βιβλΕσ'!Q12</f>
        <v>0</v>
      </c>
      <c r="I12" s="158">
        <f>'13-ντιΜιΧο'!BE12</f>
        <v>0</v>
      </c>
      <c r="J12" s="158"/>
      <c r="K12" s="158"/>
      <c r="L12" s="159"/>
      <c r="M12" s="158"/>
      <c r="N12" s="158"/>
      <c r="O12" s="158">
        <f t="shared" si="2"/>
        <v>-4.7999999999999989</v>
      </c>
      <c r="P12" s="151"/>
      <c r="Q12" s="158">
        <f t="shared" si="0"/>
        <v>-43.72</v>
      </c>
      <c r="R12" s="151"/>
      <c r="S12" s="158">
        <f>'1-συμβολαια'!L12+G12+H12+I12+F12</f>
        <v>53.2</v>
      </c>
      <c r="T12" s="158">
        <f>'1-συμβολαια'!M12+'11-χαρτόσ'!D12+'11-χαρτόσ'!E12</f>
        <v>101.72</v>
      </c>
      <c r="U12" s="158">
        <f t="shared" si="1"/>
        <v>-48.519999999999996</v>
      </c>
      <c r="V12" s="160"/>
      <c r="W12" s="161">
        <f t="shared" si="3"/>
        <v>0</v>
      </c>
      <c r="X12" s="162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</row>
    <row r="13" spans="1:87" s="5" customFormat="1">
      <c r="A13" s="311" t="str">
        <f>'1-συμβολαια'!A13</f>
        <v>..????..</v>
      </c>
      <c r="B13" s="322">
        <f>'1-συμβολαια'!B13</f>
        <v>8</v>
      </c>
      <c r="C13" s="156" t="str">
        <f>'1-συμβολαια'!C13</f>
        <v>πληρεξούσιο</v>
      </c>
      <c r="D13" s="157" t="str">
        <f>'4-πολλυπρ'!D13</f>
        <v>…..???..</v>
      </c>
      <c r="E13" s="157">
        <f>'4-πολλυπρ'!I13</f>
        <v>0</v>
      </c>
      <c r="F13" s="158">
        <f>'11-χαρτόσ'!H13</f>
        <v>0</v>
      </c>
      <c r="G13" s="158">
        <f>'10-φπα'!E13</f>
        <v>9.9999999999999645E-2</v>
      </c>
      <c r="H13" s="158">
        <f>'14-βιβλΕσ'!Q13</f>
        <v>0</v>
      </c>
      <c r="I13" s="158">
        <f>'13-ντιΜιΧο'!BE13</f>
        <v>0</v>
      </c>
      <c r="J13" s="158"/>
      <c r="K13" s="158"/>
      <c r="L13" s="159"/>
      <c r="M13" s="158"/>
      <c r="N13" s="158"/>
      <c r="O13" s="158">
        <f t="shared" si="2"/>
        <v>9.9999999999999645E-2</v>
      </c>
      <c r="P13" s="151"/>
      <c r="Q13" s="158">
        <f t="shared" si="0"/>
        <v>-17.539999999999992</v>
      </c>
      <c r="R13" s="151"/>
      <c r="S13" s="158">
        <f>'1-συμβολαια'!L13+G13+H13+I13+F13</f>
        <v>61.1</v>
      </c>
      <c r="T13" s="158">
        <f>'1-συμβολαια'!M13+'11-χαρτόσ'!D13+'11-χαρτόσ'!E13</f>
        <v>78.539999999999992</v>
      </c>
      <c r="U13" s="158">
        <f t="shared" ref="U13:U28" si="4">S13-T13</f>
        <v>-17.439999999999991</v>
      </c>
      <c r="V13" s="160"/>
      <c r="W13" s="161">
        <f t="shared" si="3"/>
        <v>0</v>
      </c>
      <c r="X13" s="162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</row>
    <row r="14" spans="1:87" s="5" customFormat="1">
      <c r="A14" s="311" t="str">
        <f>'1-συμβολαια'!A14</f>
        <v>..????..</v>
      </c>
      <c r="B14" s="327">
        <f>'1-συμβολαια'!B14</f>
        <v>8</v>
      </c>
      <c r="C14" s="156" t="str">
        <f>'1-συμβολαια'!C14</f>
        <v>πληρεξούσιο</v>
      </c>
      <c r="D14" s="157" t="str">
        <f>'4-πολλυπρ'!D14</f>
        <v>…..???..</v>
      </c>
      <c r="E14" s="157">
        <f>'4-πολλυπρ'!I14</f>
        <v>0</v>
      </c>
      <c r="F14" s="158">
        <f>'11-χαρτόσ'!H14</f>
        <v>0</v>
      </c>
      <c r="G14" s="158">
        <f>'10-φπα'!E14</f>
        <v>0</v>
      </c>
      <c r="H14" s="158">
        <f>'14-βιβλΕσ'!Q14</f>
        <v>0</v>
      </c>
      <c r="I14" s="158">
        <f>'13-ντιΜιΧο'!BE14</f>
        <v>0</v>
      </c>
      <c r="J14" s="158"/>
      <c r="K14" s="158"/>
      <c r="L14" s="159"/>
      <c r="M14" s="158"/>
      <c r="N14" s="158"/>
      <c r="O14" s="158">
        <f t="shared" si="2"/>
        <v>0</v>
      </c>
      <c r="P14" s="151"/>
      <c r="Q14" s="158">
        <f t="shared" si="0"/>
        <v>-38.120000000000005</v>
      </c>
      <c r="R14" s="151"/>
      <c r="S14" s="158">
        <f>'1-συμβολαια'!L14+G14+H14+I14+F14</f>
        <v>138</v>
      </c>
      <c r="T14" s="158">
        <f>'1-συμβολαια'!M14+'11-χαρτόσ'!D14+'11-χαρτόσ'!E14</f>
        <v>176.12</v>
      </c>
      <c r="U14" s="158">
        <f t="shared" si="4"/>
        <v>-38.120000000000005</v>
      </c>
      <c r="V14" s="160"/>
      <c r="W14" s="161">
        <f t="shared" si="3"/>
        <v>0</v>
      </c>
      <c r="X14" s="162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</row>
    <row r="15" spans="1:87" s="5" customFormat="1">
      <c r="A15" s="311" t="str">
        <f>'1-συμβολαια'!A15</f>
        <v>..????..</v>
      </c>
      <c r="B15" s="327">
        <f>'1-συμβολαια'!B15</f>
        <v>12</v>
      </c>
      <c r="C15" s="156" t="str">
        <f>'1-συμβολαια'!C15</f>
        <v>μίσθωση 12 έτη  7.800/έτος</v>
      </c>
      <c r="D15" s="157" t="str">
        <f>'4-πολλυπρ'!D15</f>
        <v>…..???..</v>
      </c>
      <c r="E15" s="157" t="str">
        <f>'4-πολλυπρ'!I15</f>
        <v>…..???..</v>
      </c>
      <c r="F15" s="158">
        <f>'11-χαρτόσ'!H15</f>
        <v>0</v>
      </c>
      <c r="G15" s="158">
        <f>'10-φπα'!E15</f>
        <v>28.802000000000021</v>
      </c>
      <c r="H15" s="158">
        <f>'14-βιβλΕσ'!Q15</f>
        <v>137.04</v>
      </c>
      <c r="I15" s="158">
        <f>'13-ντιΜιΧο'!BE15</f>
        <v>568</v>
      </c>
      <c r="J15" s="158"/>
      <c r="K15" s="158"/>
      <c r="L15" s="159"/>
      <c r="M15" s="158"/>
      <c r="N15" s="158"/>
      <c r="O15" s="158">
        <f t="shared" si="2"/>
        <v>165.84200000000001</v>
      </c>
      <c r="P15" s="151"/>
      <c r="Q15" s="158">
        <f t="shared" si="0"/>
        <v>434.25000000000011</v>
      </c>
      <c r="R15" s="151"/>
      <c r="S15" s="158">
        <f>'1-συμβολαια'!L15+G15+H15+I15+F15</f>
        <v>1748.6420000000001</v>
      </c>
      <c r="T15" s="158">
        <f>'1-συμβολαια'!M15+'11-χαρτόσ'!D15+'11-χαρτόσ'!E15</f>
        <v>1148.55</v>
      </c>
      <c r="U15" s="158">
        <f t="shared" si="4"/>
        <v>600.0920000000001</v>
      </c>
      <c r="V15" s="160"/>
      <c r="W15" s="161">
        <f t="shared" si="3"/>
        <v>0</v>
      </c>
      <c r="X15" s="162" t="s">
        <v>456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</row>
    <row r="16" spans="1:87" s="5" customFormat="1">
      <c r="A16" s="311" t="str">
        <f>'1-συμβολαια'!A16</f>
        <v>..????..</v>
      </c>
      <c r="B16" s="356">
        <f>'1-συμβολαια'!B16</f>
        <v>12</v>
      </c>
      <c r="C16" s="156" t="str">
        <f>'1-συμβολαια'!C16</f>
        <v>αγοραπωλησίας ΠΡΟΣΥΜΦΩΝΟ τίμημα = 15.000 αρραβών =</v>
      </c>
      <c r="D16" s="157" t="str">
        <f>'4-πολλυπρ'!D16</f>
        <v>…..???..</v>
      </c>
      <c r="E16" s="157" t="str">
        <f>'4-πολλυπρ'!I16</f>
        <v>…..???..</v>
      </c>
      <c r="F16" s="158">
        <f>'11-χαρτόσ'!H16</f>
        <v>0</v>
      </c>
      <c r="G16" s="158">
        <f>'10-φπα'!E16</f>
        <v>-24.741119999999995</v>
      </c>
      <c r="H16" s="158">
        <f>'14-βιβλΕσ'!Q16</f>
        <v>0</v>
      </c>
      <c r="I16" s="158">
        <f>'13-ντιΜιΧο'!BE16</f>
        <v>160</v>
      </c>
      <c r="J16" s="158"/>
      <c r="K16" s="158"/>
      <c r="L16" s="159"/>
      <c r="M16" s="158"/>
      <c r="N16" s="158"/>
      <c r="O16" s="158">
        <f t="shared" si="2"/>
        <v>-24.741119999999995</v>
      </c>
      <c r="P16" s="151"/>
      <c r="Q16" s="158">
        <f t="shared" si="0"/>
        <v>-26.888000000000005</v>
      </c>
      <c r="R16" s="151"/>
      <c r="S16" s="158">
        <f>'1-συμβολαια'!L16+G16+H16+I16+F16</f>
        <v>352.17088000000001</v>
      </c>
      <c r="T16" s="158">
        <f>'1-συμβολαια'!M16+'11-χαρτόσ'!D16+'11-χαρτόσ'!E16</f>
        <v>403.8</v>
      </c>
      <c r="U16" s="158">
        <f t="shared" si="4"/>
        <v>-51.62912</v>
      </c>
      <c r="V16" s="160"/>
      <c r="W16" s="161">
        <f t="shared" si="3"/>
        <v>0</v>
      </c>
      <c r="X16" s="162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</row>
    <row r="17" spans="1:87" s="5" customFormat="1">
      <c r="A17" s="311" t="str">
        <f>'1-συμβολαια'!A17</f>
        <v>..????..</v>
      </c>
      <c r="B17" s="365">
        <f>'1-συμβολαια'!B17</f>
        <v>18</v>
      </c>
      <c r="C17" s="156" t="str">
        <f>'1-συμβολαια'!C17</f>
        <v>πληρεξούσιο</v>
      </c>
      <c r="D17" s="157" t="str">
        <f>'4-πολλυπρ'!D17</f>
        <v>…..???..</v>
      </c>
      <c r="E17" s="157">
        <f>'4-πολλυπρ'!I17</f>
        <v>0</v>
      </c>
      <c r="F17" s="158">
        <f>'11-χαρτόσ'!H17</f>
        <v>0</v>
      </c>
      <c r="G17" s="158">
        <f>'10-φπα'!E17</f>
        <v>6.2399999999999984</v>
      </c>
      <c r="H17" s="158">
        <f>'14-βιβλΕσ'!Q17</f>
        <v>0</v>
      </c>
      <c r="I17" s="158">
        <f>'13-ντιΜιΧο'!BE17</f>
        <v>0</v>
      </c>
      <c r="J17" s="158"/>
      <c r="K17" s="158"/>
      <c r="L17" s="159"/>
      <c r="M17" s="158"/>
      <c r="N17" s="158"/>
      <c r="O17" s="158">
        <f t="shared" si="2"/>
        <v>6.2399999999999984</v>
      </c>
      <c r="P17" s="151"/>
      <c r="Q17" s="158">
        <f t="shared" si="0"/>
        <v>14.359999999999996</v>
      </c>
      <c r="R17" s="151"/>
      <c r="S17" s="158">
        <f>'1-συμβολαια'!L17+G17+H17+I17+F17</f>
        <v>68.239999999999995</v>
      </c>
      <c r="T17" s="158">
        <f>'1-συμβολαια'!M17+'11-χαρτόσ'!D17+'11-χαρτόσ'!E17</f>
        <v>47.64</v>
      </c>
      <c r="U17" s="158">
        <f t="shared" si="4"/>
        <v>20.599999999999994</v>
      </c>
      <c r="V17" s="160"/>
      <c r="W17" s="161">
        <f t="shared" si="3"/>
        <v>0</v>
      </c>
      <c r="X17" s="162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</row>
    <row r="18" spans="1:87" s="5" customFormat="1">
      <c r="A18" s="311" t="str">
        <f>'1-συμβολαια'!A18</f>
        <v>..????..</v>
      </c>
      <c r="B18" s="365">
        <f>'1-συμβολαια'!B18</f>
        <v>18</v>
      </c>
      <c r="C18" s="156" t="str">
        <f>'1-συμβολαια'!C18</f>
        <v>πληρεξούσιο</v>
      </c>
      <c r="D18" s="157" t="str">
        <f>'4-πολλυπρ'!D18</f>
        <v>…..???..</v>
      </c>
      <c r="E18" s="157">
        <f>'4-πολλυπρ'!I18</f>
        <v>0</v>
      </c>
      <c r="F18" s="158">
        <f>'11-χαρτόσ'!H18</f>
        <v>0</v>
      </c>
      <c r="G18" s="158">
        <f>'10-φπα'!E18</f>
        <v>6.2399999999999984</v>
      </c>
      <c r="H18" s="158">
        <f>'14-βιβλΕσ'!Q18</f>
        <v>38.4</v>
      </c>
      <c r="I18" s="158">
        <f>'13-ντιΜιΧο'!BE18</f>
        <v>0</v>
      </c>
      <c r="J18" s="158"/>
      <c r="K18" s="158"/>
      <c r="L18" s="159"/>
      <c r="M18" s="158"/>
      <c r="N18" s="158"/>
      <c r="O18" s="158">
        <f t="shared" si="2"/>
        <v>44.64</v>
      </c>
      <c r="P18" s="151"/>
      <c r="Q18" s="158">
        <f t="shared" si="0"/>
        <v>14.359999999999985</v>
      </c>
      <c r="R18" s="151"/>
      <c r="S18" s="158">
        <f>'1-συμβολαια'!L18+G18+H18+I18+F18</f>
        <v>106.63999999999999</v>
      </c>
      <c r="T18" s="158">
        <f>'1-συμβολαια'!M18+'11-χαρτόσ'!D18+'11-χαρτόσ'!E18</f>
        <v>47.64</v>
      </c>
      <c r="U18" s="158">
        <f t="shared" si="4"/>
        <v>58.999999999999986</v>
      </c>
      <c r="V18" s="160"/>
      <c r="W18" s="161">
        <f t="shared" si="3"/>
        <v>0</v>
      </c>
      <c r="X18" s="162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</row>
    <row r="19" spans="1:87" s="5" customFormat="1">
      <c r="A19" s="311" t="str">
        <f>'1-συμβολαια'!A19</f>
        <v>..????..</v>
      </c>
      <c r="B19" s="384">
        <f>'1-συμβολαια'!B19</f>
        <v>20</v>
      </c>
      <c r="C19" s="156" t="str">
        <f>'1-συμβολαια'!C19</f>
        <v>πληρεξούσιο</v>
      </c>
      <c r="D19" s="157" t="str">
        <f>'4-πολλυπρ'!D19</f>
        <v>…..???..</v>
      </c>
      <c r="E19" s="157">
        <f>'4-πολλυπρ'!I19</f>
        <v>0</v>
      </c>
      <c r="F19" s="158">
        <f>'11-χαρτόσ'!H19</f>
        <v>0</v>
      </c>
      <c r="G19" s="158">
        <f>'10-φπα'!E19</f>
        <v>0</v>
      </c>
      <c r="H19" s="158">
        <f>'14-βιβλΕσ'!Q19</f>
        <v>0</v>
      </c>
      <c r="I19" s="158">
        <f>'13-ντιΜιΧο'!BE19</f>
        <v>0</v>
      </c>
      <c r="J19" s="158"/>
      <c r="K19" s="158"/>
      <c r="L19" s="159"/>
      <c r="M19" s="158"/>
      <c r="N19" s="158"/>
      <c r="O19" s="158">
        <f t="shared" si="2"/>
        <v>0</v>
      </c>
      <c r="P19" s="151"/>
      <c r="Q19" s="158">
        <f t="shared" si="0"/>
        <v>-14.280000000000001</v>
      </c>
      <c r="R19" s="151"/>
      <c r="S19" s="158">
        <f>'1-συμβολαια'!L19+G19+H19+I19+F19</f>
        <v>47</v>
      </c>
      <c r="T19" s="158">
        <f>'1-συμβολαια'!M19+'11-χαρτόσ'!D19+'11-χαρτόσ'!E19</f>
        <v>61.28</v>
      </c>
      <c r="U19" s="158">
        <f t="shared" si="4"/>
        <v>-14.280000000000001</v>
      </c>
      <c r="V19" s="160"/>
      <c r="W19" s="161">
        <f t="shared" si="3"/>
        <v>0</v>
      </c>
      <c r="X19" s="162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</row>
    <row r="20" spans="1:87" s="5" customFormat="1">
      <c r="A20" s="311" t="str">
        <f>'1-συμβολαια'!A20</f>
        <v>..????..</v>
      </c>
      <c r="B20" s="384">
        <f>'1-συμβολαια'!B20</f>
        <v>23</v>
      </c>
      <c r="C20" s="156" t="str">
        <f>'1-συμβολαια'!C20</f>
        <v>πληρεξούσιο</v>
      </c>
      <c r="D20" s="157" t="str">
        <f>'4-πολλυπρ'!D20</f>
        <v>…..???..</v>
      </c>
      <c r="E20" s="157">
        <f>'4-πολλυπρ'!I20</f>
        <v>0</v>
      </c>
      <c r="F20" s="158">
        <f>'11-χαρτόσ'!H20</f>
        <v>0</v>
      </c>
      <c r="G20" s="158">
        <f>'10-φπα'!E20</f>
        <v>0</v>
      </c>
      <c r="H20" s="158">
        <f>'14-βιβλΕσ'!Q20</f>
        <v>0</v>
      </c>
      <c r="I20" s="158">
        <f>'13-ντιΜιΧο'!BE20</f>
        <v>0</v>
      </c>
      <c r="J20" s="158"/>
      <c r="K20" s="158"/>
      <c r="L20" s="159"/>
      <c r="M20" s="158"/>
      <c r="N20" s="158"/>
      <c r="O20" s="158">
        <f t="shared" si="2"/>
        <v>0</v>
      </c>
      <c r="P20" s="151"/>
      <c r="Q20" s="158">
        <f t="shared" si="0"/>
        <v>-11.64</v>
      </c>
      <c r="R20" s="151"/>
      <c r="S20" s="158">
        <f>'1-συμβολαια'!L20+G20+H20+I20+F20</f>
        <v>36</v>
      </c>
      <c r="T20" s="158">
        <f>'1-συμβολαια'!M20+'11-χαρτόσ'!D20+'11-χαρτόσ'!E20</f>
        <v>47.64</v>
      </c>
      <c r="U20" s="158">
        <f t="shared" si="4"/>
        <v>-11.64</v>
      </c>
      <c r="V20" s="160"/>
      <c r="W20" s="161">
        <f t="shared" si="3"/>
        <v>0</v>
      </c>
      <c r="X20" s="162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1:87" s="5" customFormat="1">
      <c r="A21" s="311" t="str">
        <f>'1-συμβολαια'!A21</f>
        <v>..????..</v>
      </c>
      <c r="B21" s="384">
        <f>'1-συμβολαια'!B21</f>
        <v>23</v>
      </c>
      <c r="C21" s="156" t="str">
        <f>'1-συμβολαια'!C21</f>
        <v>αγοραπωλησίας  …????.. ΕΓΚΡΙΣΗ και ΥΠΟ ΔΙΑΛΥΤΙΚΗ ΑΙΡΕΣΗ</v>
      </c>
      <c r="D21" s="157" t="str">
        <f>'4-πολλυπρ'!D21</f>
        <v>…..???..</v>
      </c>
      <c r="E21" s="157" t="str">
        <f>'4-πολλυπρ'!I21</f>
        <v>…..???..</v>
      </c>
      <c r="F21" s="158">
        <f>'11-χαρτόσ'!H21</f>
        <v>0</v>
      </c>
      <c r="G21" s="158">
        <f>'10-φπα'!E21</f>
        <v>10.559999999999995</v>
      </c>
      <c r="H21" s="158">
        <f>'14-βιβλΕσ'!Q21</f>
        <v>0</v>
      </c>
      <c r="I21" s="158">
        <f>'13-ντιΜιΧο'!BE21</f>
        <v>227</v>
      </c>
      <c r="J21" s="158"/>
      <c r="K21" s="158"/>
      <c r="L21" s="159"/>
      <c r="M21" s="158"/>
      <c r="N21" s="158"/>
      <c r="O21" s="158">
        <f t="shared" si="2"/>
        <v>10.559999999999995</v>
      </c>
      <c r="P21" s="151"/>
      <c r="Q21" s="158">
        <f t="shared" si="0"/>
        <v>244.4</v>
      </c>
      <c r="R21" s="151"/>
      <c r="S21" s="158">
        <f>'1-συμβολαια'!L21+G21+H21+I21+F21</f>
        <v>371.56</v>
      </c>
      <c r="T21" s="158">
        <f>'1-συμβολαια'!M21+'11-χαρτόσ'!D21+'11-χαρτόσ'!E21</f>
        <v>116.6</v>
      </c>
      <c r="U21" s="158">
        <f t="shared" si="4"/>
        <v>254.96</v>
      </c>
      <c r="V21" s="160"/>
      <c r="W21" s="161">
        <f t="shared" si="3"/>
        <v>0</v>
      </c>
      <c r="X21" s="162" t="s">
        <v>456</v>
      </c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1:87" s="5" customFormat="1">
      <c r="A22" s="311" t="str">
        <f>'1-συμβολαια'!A22</f>
        <v>..????..</v>
      </c>
      <c r="B22" s="414">
        <f>'1-συμβολαια'!B22</f>
        <v>23</v>
      </c>
      <c r="C22" s="156" t="str">
        <f>'1-συμβολαια'!C22</f>
        <v>αγοραπωλησίας ……???...  ΕΞΟΦΛΗΣΗ</v>
      </c>
      <c r="D22" s="157" t="str">
        <f>'4-πολλυπρ'!D22</f>
        <v>…..???..</v>
      </c>
      <c r="E22" s="157" t="str">
        <f>'4-πολλυπρ'!I22</f>
        <v>…..???..</v>
      </c>
      <c r="F22" s="158">
        <f>'11-χαρτόσ'!H22</f>
        <v>0</v>
      </c>
      <c r="G22" s="158">
        <f>'10-φπα'!E22</f>
        <v>15.839999999999996</v>
      </c>
      <c r="H22" s="158">
        <f>'14-βιβλΕσ'!Q22</f>
        <v>0</v>
      </c>
      <c r="I22" s="158">
        <f>'13-ντιΜιΧο'!BE22</f>
        <v>262</v>
      </c>
      <c r="J22" s="158"/>
      <c r="K22" s="158"/>
      <c r="L22" s="159"/>
      <c r="M22" s="158"/>
      <c r="N22" s="158"/>
      <c r="O22" s="158">
        <f t="shared" si="2"/>
        <v>15.839999999999996</v>
      </c>
      <c r="P22" s="151"/>
      <c r="Q22" s="158">
        <f t="shared" si="0"/>
        <v>292.28000000000003</v>
      </c>
      <c r="R22" s="151"/>
      <c r="S22" s="158">
        <f>'1-συμβολαια'!L22+G22+H22+I22+F22</f>
        <v>471.84000000000003</v>
      </c>
      <c r="T22" s="158">
        <f>'1-συμβολαια'!M22+'11-χαρτόσ'!D22+'11-χαρτόσ'!E22</f>
        <v>163.72</v>
      </c>
      <c r="U22" s="158">
        <f t="shared" si="4"/>
        <v>308.12</v>
      </c>
      <c r="V22" s="160"/>
      <c r="W22" s="161">
        <f t="shared" si="3"/>
        <v>0</v>
      </c>
      <c r="X22" s="162" t="s">
        <v>456</v>
      </c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1:87" s="5" customFormat="1">
      <c r="A23" s="311" t="str">
        <f>'1-συμβολαια'!A23</f>
        <v>..????..</v>
      </c>
      <c r="B23" s="424">
        <f>'1-συμβολαια'!B23</f>
        <v>23</v>
      </c>
      <c r="C23" s="156" t="str">
        <f>'1-συμβολαια'!C23</f>
        <v>πληρεξούσιο</v>
      </c>
      <c r="D23" s="157" t="str">
        <f>'4-πολλυπρ'!D23</f>
        <v>…..???..</v>
      </c>
      <c r="E23" s="157">
        <f>'4-πολλυπρ'!I23</f>
        <v>0</v>
      </c>
      <c r="F23" s="158">
        <f>'11-χαρτόσ'!H23</f>
        <v>0</v>
      </c>
      <c r="G23" s="158">
        <f>'10-φπα'!E23</f>
        <v>5.9999999999999982</v>
      </c>
      <c r="H23" s="158">
        <f>'14-βιβλΕσ'!Q23</f>
        <v>48</v>
      </c>
      <c r="I23" s="158">
        <f>'13-ντιΜιΧο'!BE23</f>
        <v>0</v>
      </c>
      <c r="J23" s="158"/>
      <c r="K23" s="158"/>
      <c r="L23" s="159"/>
      <c r="M23" s="158"/>
      <c r="N23" s="158"/>
      <c r="O23" s="158">
        <f t="shared" si="2"/>
        <v>54</v>
      </c>
      <c r="P23" s="151"/>
      <c r="Q23" s="158">
        <f t="shared" si="0"/>
        <v>13.36</v>
      </c>
      <c r="R23" s="151"/>
      <c r="S23" s="158">
        <f>'1-συμβολαια'!L23+G23+H23+I23+F23</f>
        <v>115</v>
      </c>
      <c r="T23" s="158">
        <f>'1-συμβολαια'!M23+'11-χαρτόσ'!D23+'11-χαρτόσ'!E23</f>
        <v>47.64</v>
      </c>
      <c r="U23" s="158">
        <f t="shared" si="4"/>
        <v>67.36</v>
      </c>
      <c r="V23" s="160"/>
      <c r="W23" s="161">
        <f t="shared" si="3"/>
        <v>0</v>
      </c>
      <c r="X23" s="162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1:87" s="5" customFormat="1">
      <c r="A24" s="311" t="str">
        <f>'1-συμβολαια'!A24</f>
        <v>..????..</v>
      </c>
      <c r="B24" s="424">
        <f>'1-συμβολαια'!B24</f>
        <v>24</v>
      </c>
      <c r="C24" s="156" t="str">
        <f>'1-συμβολαια'!C24</f>
        <v>πληρεξούσιο</v>
      </c>
      <c r="D24" s="157" t="str">
        <f>'4-πολλυπρ'!D24</f>
        <v>…..???..</v>
      </c>
      <c r="E24" s="157">
        <f>'4-πολλυπρ'!I24</f>
        <v>0</v>
      </c>
      <c r="F24" s="158">
        <f>'11-χαρτόσ'!H24</f>
        <v>0</v>
      </c>
      <c r="G24" s="158">
        <f>'10-φπα'!E24</f>
        <v>0</v>
      </c>
      <c r="H24" s="158">
        <f>'14-βιβλΕσ'!Q24</f>
        <v>58.8</v>
      </c>
      <c r="I24" s="158">
        <f>'13-ντιΜιΧο'!BE24</f>
        <v>0</v>
      </c>
      <c r="J24" s="158"/>
      <c r="K24" s="158"/>
      <c r="L24" s="159"/>
      <c r="M24" s="158"/>
      <c r="N24" s="158"/>
      <c r="O24" s="158">
        <f t="shared" si="2"/>
        <v>58.8</v>
      </c>
      <c r="P24" s="151"/>
      <c r="Q24" s="158">
        <f t="shared" si="0"/>
        <v>-21.959999999999994</v>
      </c>
      <c r="R24" s="151"/>
      <c r="S24" s="158">
        <f>'1-συμβολαια'!L24+G24+H24+I24+F24</f>
        <v>137.80000000000001</v>
      </c>
      <c r="T24" s="158">
        <f>'1-συμβολαια'!M24+'11-χαρτόσ'!D24+'11-χαρτόσ'!E24</f>
        <v>100.96000000000001</v>
      </c>
      <c r="U24" s="158">
        <f t="shared" si="4"/>
        <v>36.840000000000003</v>
      </c>
      <c r="V24" s="160"/>
      <c r="W24" s="161">
        <f t="shared" si="3"/>
        <v>0</v>
      </c>
      <c r="X24" s="162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1:87" s="5" customFormat="1">
      <c r="A25" s="311" t="str">
        <f>'1-συμβολαια'!A25</f>
        <v>..????..</v>
      </c>
      <c r="B25" s="426">
        <f>'1-συμβολαια'!B25</f>
        <v>26</v>
      </c>
      <c r="C25" s="156" t="str">
        <f>'1-συμβολαια'!C25</f>
        <v>πληρεξούσιο</v>
      </c>
      <c r="D25" s="157" t="str">
        <f>'4-πολλυπρ'!D25</f>
        <v>…..???..</v>
      </c>
      <c r="E25" s="157">
        <f>'4-πολλυπρ'!I25</f>
        <v>0</v>
      </c>
      <c r="F25" s="158">
        <f>'11-χαρτόσ'!H25</f>
        <v>0</v>
      </c>
      <c r="G25" s="158">
        <f>'10-φπα'!E25</f>
        <v>0</v>
      </c>
      <c r="H25" s="158">
        <f>'14-βιβλΕσ'!Q25</f>
        <v>0</v>
      </c>
      <c r="I25" s="158">
        <f>'13-ντιΜιΧο'!BE25</f>
        <v>0</v>
      </c>
      <c r="J25" s="158"/>
      <c r="K25" s="158"/>
      <c r="L25" s="159"/>
      <c r="M25" s="158"/>
      <c r="N25" s="158"/>
      <c r="O25" s="158">
        <f t="shared" si="2"/>
        <v>0</v>
      </c>
      <c r="P25" s="151"/>
      <c r="Q25" s="158">
        <f t="shared" si="0"/>
        <v>-14.280000000000001</v>
      </c>
      <c r="R25" s="151"/>
      <c r="S25" s="158">
        <f>'1-συμβολαια'!L25+G25+H25+I25+F25</f>
        <v>47</v>
      </c>
      <c r="T25" s="158">
        <f>'1-συμβολαια'!M25+'11-χαρτόσ'!D25+'11-χαρτόσ'!E25</f>
        <v>61.28</v>
      </c>
      <c r="U25" s="158">
        <f t="shared" si="4"/>
        <v>-14.280000000000001</v>
      </c>
      <c r="V25" s="160"/>
      <c r="W25" s="161">
        <f t="shared" si="3"/>
        <v>0</v>
      </c>
      <c r="X25" s="162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</row>
    <row r="26" spans="1:87" s="5" customFormat="1">
      <c r="A26" s="311" t="str">
        <f>'1-συμβολαια'!A26</f>
        <v>..????..</v>
      </c>
      <c r="B26" s="429">
        <f>'1-συμβολαια'!B26</f>
        <v>31</v>
      </c>
      <c r="C26" s="156" t="str">
        <f>'1-συμβολαια'!C26</f>
        <v>αγοραπωλησίας ……???... ΕΞΟΦΛΗΣΗ</v>
      </c>
      <c r="D26" s="157" t="str">
        <f>'4-πολλυπρ'!D26</f>
        <v>…..???..</v>
      </c>
      <c r="E26" s="157" t="str">
        <f>'4-πολλυπρ'!I26</f>
        <v>…..???..</v>
      </c>
      <c r="F26" s="158">
        <f>'11-χαρτόσ'!H26</f>
        <v>0</v>
      </c>
      <c r="G26" s="158">
        <f>'10-φπα'!E26</f>
        <v>15.839999999999996</v>
      </c>
      <c r="H26" s="158">
        <f>'14-βιβλΕσ'!Q26</f>
        <v>0</v>
      </c>
      <c r="I26" s="158">
        <f>'13-ντιΜιΧο'!BE26</f>
        <v>461</v>
      </c>
      <c r="J26" s="158"/>
      <c r="K26" s="158"/>
      <c r="L26" s="159"/>
      <c r="M26" s="158"/>
      <c r="N26" s="158"/>
      <c r="O26" s="158">
        <f t="shared" si="2"/>
        <v>15.839999999999996</v>
      </c>
      <c r="P26" s="151"/>
      <c r="Q26" s="158">
        <f t="shared" si="0"/>
        <v>492.72000000000008</v>
      </c>
      <c r="R26" s="151"/>
      <c r="S26" s="158">
        <f>'1-συμβολαια'!L26+G26+H26+I26+F26</f>
        <v>664.84</v>
      </c>
      <c r="T26" s="158">
        <f>'1-συμβολαια'!M26+'11-χαρτόσ'!D26+'11-χαρτόσ'!E26</f>
        <v>156.28</v>
      </c>
      <c r="U26" s="158">
        <f t="shared" si="4"/>
        <v>508.56000000000006</v>
      </c>
      <c r="V26" s="160"/>
      <c r="W26" s="161">
        <f t="shared" si="3"/>
        <v>0</v>
      </c>
      <c r="X26" s="162" t="s">
        <v>456</v>
      </c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1:87" s="5" customFormat="1">
      <c r="A27" s="507" t="str">
        <f>'1-συμβολαια'!A27</f>
        <v>..????..</v>
      </c>
      <c r="B27" s="720">
        <f>'1-συμβολαια'!B27</f>
        <v>31</v>
      </c>
      <c r="C27" s="156" t="str">
        <f>'1-συμβολαια'!C27</f>
        <v>κληρονομιάς ΑΠΟΔΟΧΗ</v>
      </c>
      <c r="D27" s="157" t="str">
        <f>'4-πολλυπρ'!D27</f>
        <v>…..???..</v>
      </c>
      <c r="E27" s="157" t="str">
        <f>'4-πολλυπρ'!I27</f>
        <v>…..???..</v>
      </c>
      <c r="F27" s="158">
        <f>'11-χαρτόσ'!H27</f>
        <v>0</v>
      </c>
      <c r="G27" s="158">
        <f>'10-φπα'!E27</f>
        <v>39.840000000000003</v>
      </c>
      <c r="H27" s="158">
        <f>'14-βιβλΕσ'!Q27</f>
        <v>0</v>
      </c>
      <c r="I27" s="158">
        <f>'13-ντιΜιΧο'!BE27</f>
        <v>651</v>
      </c>
      <c r="J27" s="158"/>
      <c r="K27" s="158"/>
      <c r="L27" s="159"/>
      <c r="M27" s="158"/>
      <c r="N27" s="158"/>
      <c r="O27" s="158">
        <f t="shared" si="2"/>
        <v>39.840000000000003</v>
      </c>
      <c r="P27" s="151"/>
      <c r="Q27" s="158">
        <f t="shared" si="0"/>
        <v>790.88</v>
      </c>
      <c r="R27" s="151"/>
      <c r="S27" s="158">
        <f>'1-συμβολαια'!L27+G27+H27+I27+F27</f>
        <v>944.84</v>
      </c>
      <c r="T27" s="158">
        <f>'1-συμβολαια'!M27+'11-χαρτόσ'!D27+'11-χαρτόσ'!E27</f>
        <v>114.12</v>
      </c>
      <c r="U27" s="158">
        <f t="shared" si="4"/>
        <v>830.72</v>
      </c>
      <c r="V27" s="160"/>
      <c r="W27" s="161">
        <f t="shared" si="3"/>
        <v>0</v>
      </c>
      <c r="X27" s="162" t="s">
        <v>456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1:87" s="5" customFormat="1">
      <c r="A28" s="503"/>
      <c r="B28" s="718"/>
      <c r="C28" s="156" t="str">
        <f>'1-συμβολαια'!C28</f>
        <v>κληρονομιάς ΑΠΟΔΟΧΗ μητρός από παππού ΑΤΥΠΗ</v>
      </c>
      <c r="D28" s="157" t="str">
        <f>'4-πολλυπρ'!D28</f>
        <v>…..???..</v>
      </c>
      <c r="E28" s="157" t="str">
        <f>'4-πολλυπρ'!I28</f>
        <v>…..???..</v>
      </c>
      <c r="F28" s="158">
        <f>'11-χαρτόσ'!H28</f>
        <v>1</v>
      </c>
      <c r="G28" s="158">
        <f>'10-φπα'!E28</f>
        <v>27.36</v>
      </c>
      <c r="H28" s="158">
        <f>'14-βιβλΕσ'!Q28</f>
        <v>109.2</v>
      </c>
      <c r="I28" s="158">
        <f>'13-ντιΜιΧο'!BE28</f>
        <v>43</v>
      </c>
      <c r="J28" s="158"/>
      <c r="K28" s="158"/>
      <c r="L28" s="159"/>
      <c r="M28" s="158"/>
      <c r="N28" s="158"/>
      <c r="O28" s="158">
        <f t="shared" si="2"/>
        <v>137.56</v>
      </c>
      <c r="P28" s="151"/>
      <c r="Q28" s="158">
        <f t="shared" si="0"/>
        <v>157</v>
      </c>
      <c r="R28" s="151"/>
      <c r="S28" s="158">
        <f>'1-συμβολαια'!L28+G28+H28+I28+F28</f>
        <v>294.56</v>
      </c>
      <c r="T28" s="158">
        <f>'1-συμβολαια'!M28+'11-χαρτόσ'!D28+'11-χαρτόσ'!E28</f>
        <v>0</v>
      </c>
      <c r="U28" s="158">
        <f t="shared" si="4"/>
        <v>294.56</v>
      </c>
      <c r="V28" s="160"/>
      <c r="W28" s="161">
        <f t="shared" si="3"/>
        <v>0</v>
      </c>
      <c r="X28" s="162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1:87">
      <c r="A29" s="738" t="s">
        <v>35</v>
      </c>
      <c r="B29" s="739"/>
      <c r="C29" s="739"/>
      <c r="D29" s="739"/>
      <c r="E29" s="740"/>
      <c r="F29" s="27">
        <f t="shared" ref="F29:K29" si="5">SUM(F3:F28)</f>
        <v>5</v>
      </c>
      <c r="G29" s="27">
        <f t="shared" si="5"/>
        <v>454.64420160000009</v>
      </c>
      <c r="H29" s="27">
        <f t="shared" si="5"/>
        <v>1153.2</v>
      </c>
      <c r="I29" s="27">
        <f t="shared" si="5"/>
        <v>5531</v>
      </c>
      <c r="J29" s="27">
        <f t="shared" si="5"/>
        <v>0</v>
      </c>
      <c r="K29" s="27">
        <f t="shared" si="5"/>
        <v>0</v>
      </c>
      <c r="L29" s="27">
        <f t="shared" ref="L29:M29" si="6">SUM(L3:L28)</f>
        <v>0</v>
      </c>
      <c r="M29" s="27">
        <f t="shared" si="6"/>
        <v>0</v>
      </c>
      <c r="N29" s="27">
        <f t="shared" ref="N29:U29" si="7">SUM(N3:N28)</f>
        <v>0</v>
      </c>
      <c r="O29" s="27">
        <f t="shared" si="7"/>
        <v>1612.8442015999999</v>
      </c>
      <c r="P29" s="27">
        <f t="shared" si="7"/>
        <v>0</v>
      </c>
      <c r="Q29" s="27">
        <f t="shared" si="7"/>
        <v>6505.2658399999991</v>
      </c>
      <c r="R29" s="27">
        <f t="shared" si="7"/>
        <v>0</v>
      </c>
      <c r="S29" s="27">
        <f t="shared" si="7"/>
        <v>12370.070041599998</v>
      </c>
      <c r="T29" s="27">
        <f t="shared" si="7"/>
        <v>4251.9599999999991</v>
      </c>
      <c r="U29" s="27">
        <f t="shared" si="7"/>
        <v>8118.1100416000018</v>
      </c>
      <c r="V29" s="27"/>
      <c r="W29" s="27">
        <f>SUM(W3:W28)</f>
        <v>0</v>
      </c>
    </row>
    <row r="30" spans="1:87">
      <c r="I30" s="68"/>
    </row>
    <row r="31" spans="1:87">
      <c r="I31" s="146"/>
      <c r="S31" s="146"/>
    </row>
    <row r="32" spans="1:87" ht="15.75">
      <c r="S32" s="480" t="s">
        <v>189</v>
      </c>
      <c r="T32" s="146">
        <f>T29*100/S29</f>
        <v>34.372966245953705</v>
      </c>
    </row>
    <row r="33" spans="15:104" ht="15.75">
      <c r="R33" s="2" t="s">
        <v>34</v>
      </c>
      <c r="S33" s="146">
        <f>J29+N29+P29+R29</f>
        <v>0</v>
      </c>
      <c r="Y33" s="685" t="s">
        <v>117</v>
      </c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</row>
    <row r="34" spans="15:104" ht="15.75" customHeight="1">
      <c r="S34" s="144"/>
      <c r="Z34" s="684" t="s">
        <v>157</v>
      </c>
      <c r="AA34" s="684"/>
      <c r="AB34" s="684"/>
      <c r="AC34" s="684"/>
      <c r="AD34" s="684"/>
      <c r="AE34" s="121"/>
    </row>
    <row r="35" spans="15:104" ht="15.75" customHeight="1">
      <c r="AA35" s="685" t="s">
        <v>158</v>
      </c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</row>
    <row r="36" spans="15:104" ht="15.75" customHeight="1">
      <c r="AA36" s="123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  <c r="AL36" s="684"/>
      <c r="AM36" s="684"/>
    </row>
    <row r="37" spans="15:104" ht="15.75">
      <c r="AA37" s="123"/>
      <c r="AB37" s="123"/>
      <c r="AC37" s="749"/>
      <c r="AD37" s="749"/>
      <c r="AE37" s="749"/>
      <c r="AF37" s="749"/>
      <c r="AG37" s="749"/>
      <c r="AH37" s="749"/>
      <c r="AI37" s="749"/>
      <c r="AJ37" s="749"/>
      <c r="AK37" s="123"/>
      <c r="AL37" s="123"/>
      <c r="AM37" s="123"/>
    </row>
    <row r="38" spans="15:104" ht="15.75">
      <c r="O38" s="478" t="s">
        <v>241</v>
      </c>
      <c r="R38" s="147"/>
      <c r="S38" s="146">
        <f>'1-συμβολαια'!K39+'1-συμβολαια'!P39+'2-δικαιώματα'!D46+'3-φύλλα2α'!I37+'4-πολλυπρ'!P36+'5-αντίγραφα'!AE49+'6-μεταγραφή'!I38+'6-μεταγραφή'!P38+'7-προςΔΟΥ'!U36+'10-φπα'!F36+'11-χαρτόσ'!K35+'12-πολλαπλές'!C45</f>
        <v>1705</v>
      </c>
      <c r="AD38" s="750" t="s">
        <v>119</v>
      </c>
      <c r="AE38" s="750"/>
      <c r="AF38" s="750"/>
      <c r="AG38" s="750"/>
      <c r="AH38" s="750"/>
      <c r="AI38" s="750"/>
      <c r="AJ38" s="750"/>
      <c r="AK38" s="750"/>
    </row>
    <row r="39" spans="15:104" ht="15.75">
      <c r="O39" s="479" t="s">
        <v>242</v>
      </c>
      <c r="R39" s="147" t="s">
        <v>443</v>
      </c>
      <c r="S39" s="53">
        <f>'1-συμβολαια'!K40+'2-δικαιώματα'!D47+'3-φύλλα2α'!I38+'4-πολλυπρ'!P37+'5-αντίγραφα'!AE50+'6-μεταγραφή'!I39+'6-μεταγραφή'!P39+'7-προςΔΟΥ'!U37+'10-φπα'!E37+'10-φπα'!F37+'11-χαρτόσ'!K36+'12-πολλαπλές'!E46</f>
        <v>7572.8442015999999</v>
      </c>
      <c r="AD39" s="120"/>
      <c r="AE39" s="749"/>
      <c r="AF39" s="749"/>
      <c r="AG39" s="749"/>
      <c r="AH39" s="749"/>
      <c r="AI39" s="749"/>
      <c r="AJ39" s="749"/>
      <c r="AK39" s="120"/>
    </row>
    <row r="40" spans="15:104" ht="15.75">
      <c r="AF40" s="751" t="s">
        <v>120</v>
      </c>
      <c r="AG40" s="751"/>
      <c r="AH40" s="751"/>
      <c r="AI40" s="751"/>
      <c r="AJ40" s="751"/>
      <c r="AK40" s="751"/>
    </row>
    <row r="41" spans="15:104" ht="15.75">
      <c r="AG41" s="749" t="s">
        <v>121</v>
      </c>
      <c r="AH41" s="749"/>
      <c r="AI41" s="749"/>
      <c r="AJ41" s="749"/>
      <c r="AK41" s="749"/>
      <c r="AL41" s="749"/>
      <c r="AM41" s="749"/>
    </row>
    <row r="42" spans="15:104" ht="15.75">
      <c r="AG42" s="114"/>
      <c r="AH42" s="114"/>
      <c r="AI42" s="114"/>
      <c r="AJ42" s="114"/>
      <c r="AK42" s="114"/>
      <c r="AL42" s="114"/>
      <c r="AM42" s="114"/>
    </row>
    <row r="43" spans="15:104" ht="15.75">
      <c r="AI43" s="749" t="s">
        <v>122</v>
      </c>
      <c r="AJ43" s="749"/>
      <c r="AK43" s="749"/>
      <c r="AL43" s="749"/>
      <c r="AM43" s="749"/>
      <c r="AN43" s="749"/>
      <c r="AO43" s="749"/>
    </row>
    <row r="44" spans="15:104" ht="15.75">
      <c r="Y44" s="126"/>
      <c r="Z44" s="112"/>
      <c r="AA44" s="112"/>
      <c r="AB44" s="112"/>
      <c r="AC44" s="126"/>
      <c r="AD44" s="126"/>
      <c r="AJ44" s="752" t="s">
        <v>159</v>
      </c>
      <c r="AK44" s="752"/>
      <c r="AL44" s="752"/>
      <c r="AM44" s="752"/>
      <c r="AN44" s="752"/>
      <c r="AO44" s="752"/>
      <c r="AP44" s="752"/>
      <c r="AQ44" s="752"/>
      <c r="AR44" s="752"/>
      <c r="AS44" s="752"/>
      <c r="AT44" s="752"/>
      <c r="AU44" s="752"/>
    </row>
    <row r="45" spans="15:104" ht="15.75">
      <c r="Y45" s="127"/>
      <c r="Z45" s="127"/>
      <c r="AA45" s="127"/>
      <c r="AB45" s="127"/>
      <c r="AC45" s="127"/>
      <c r="AD45" s="126"/>
      <c r="AE45" s="126"/>
      <c r="AF45" s="126"/>
      <c r="AG45" s="126"/>
      <c r="AH45" s="126"/>
      <c r="AI45" s="126"/>
      <c r="AJ45" s="126"/>
      <c r="AK45" s="749" t="s">
        <v>123</v>
      </c>
      <c r="AL45" s="749"/>
      <c r="AM45" s="749"/>
      <c r="AN45" s="749"/>
      <c r="AO45" s="749"/>
      <c r="AP45" s="749"/>
      <c r="AQ45" s="749"/>
      <c r="AR45" s="749"/>
      <c r="AS45" s="749"/>
      <c r="AT45" s="749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</row>
    <row r="46" spans="15:104" ht="15.75">
      <c r="Y46" s="126"/>
      <c r="Z46" s="128"/>
      <c r="AA46" s="128"/>
      <c r="AB46" s="128"/>
      <c r="AC46" s="128"/>
      <c r="AD46" s="128"/>
      <c r="AE46" s="126"/>
      <c r="AF46" s="129"/>
      <c r="AG46" s="129"/>
      <c r="AH46" s="129"/>
      <c r="AI46" s="129"/>
      <c r="AJ46" s="129"/>
      <c r="AK46" s="129"/>
      <c r="AL46" s="696" t="s">
        <v>124</v>
      </c>
      <c r="AM46" s="696"/>
      <c r="AN46" s="696"/>
      <c r="AO46" s="696"/>
      <c r="AP46" s="696"/>
      <c r="AQ46" s="696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</row>
    <row r="47" spans="15:104" ht="15.75">
      <c r="Y47" s="126"/>
      <c r="Z47" s="130"/>
      <c r="AA47" s="130"/>
      <c r="AB47" s="130"/>
      <c r="AC47" s="130"/>
      <c r="AD47" s="130"/>
      <c r="AE47" s="130"/>
      <c r="AF47" s="129"/>
      <c r="AG47" s="129"/>
      <c r="AH47" s="129"/>
      <c r="AI47" s="129"/>
      <c r="AJ47" s="129"/>
      <c r="AK47" s="129"/>
      <c r="AL47" s="129"/>
      <c r="AM47" s="749" t="s">
        <v>125</v>
      </c>
      <c r="AN47" s="749"/>
      <c r="AO47" s="749"/>
      <c r="AP47" s="749"/>
      <c r="AQ47" s="749"/>
      <c r="AR47" s="749"/>
      <c r="AS47" s="749"/>
      <c r="AT47" s="749"/>
      <c r="AU47" s="74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</row>
    <row r="48" spans="15:104" ht="15.75"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696" t="s">
        <v>126</v>
      </c>
      <c r="AO48" s="696"/>
      <c r="AP48" s="696"/>
      <c r="AQ48" s="696"/>
      <c r="AR48" s="696"/>
      <c r="AS48" s="696"/>
      <c r="AT48" s="696"/>
      <c r="AU48" s="696"/>
      <c r="AV48" s="696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</row>
    <row r="49" spans="25:104" ht="15.75"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749" t="s">
        <v>127</v>
      </c>
      <c r="AP49" s="749"/>
      <c r="AQ49" s="749"/>
      <c r="AR49" s="749"/>
      <c r="AS49" s="749"/>
      <c r="AT49" s="749"/>
      <c r="AU49" s="749"/>
      <c r="AV49" s="749"/>
      <c r="AW49" s="749"/>
      <c r="AX49" s="749"/>
      <c r="AY49" s="749"/>
      <c r="AZ49" s="749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29"/>
    </row>
    <row r="50" spans="25:104" ht="15.75"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696" t="s">
        <v>128</v>
      </c>
      <c r="AQ50" s="696"/>
      <c r="AR50" s="696"/>
      <c r="AS50" s="696"/>
      <c r="AT50" s="696"/>
      <c r="AU50" s="696"/>
      <c r="AV50" s="696"/>
      <c r="AW50" s="696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</row>
    <row r="51" spans="25:104" ht="15.75"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749" t="s">
        <v>116</v>
      </c>
      <c r="AR51" s="749"/>
      <c r="AS51" s="749"/>
      <c r="AT51" s="749"/>
      <c r="AU51" s="749"/>
      <c r="AV51" s="74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</row>
    <row r="52" spans="25:104" ht="15.75"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696"/>
      <c r="AS52" s="696"/>
      <c r="AT52" s="696"/>
      <c r="AU52" s="696"/>
      <c r="AV52" s="696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</row>
    <row r="53" spans="25:104" ht="15.75"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749"/>
      <c r="AT53" s="749"/>
      <c r="AU53" s="749"/>
      <c r="AV53" s="749"/>
      <c r="AW53" s="749"/>
      <c r="AX53" s="74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</row>
    <row r="54" spans="25:104" ht="15.75"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696"/>
      <c r="AU54" s="696"/>
      <c r="AV54" s="696"/>
      <c r="AW54" s="696"/>
      <c r="AX54" s="696"/>
      <c r="AY54" s="696"/>
      <c r="AZ54" s="696"/>
      <c r="BA54" s="696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</row>
    <row r="55" spans="25:104" ht="15.75"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749"/>
      <c r="AV55" s="749"/>
      <c r="AW55" s="749"/>
      <c r="AX55" s="749"/>
      <c r="AY55" s="749"/>
      <c r="AZ55" s="749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</row>
    <row r="56" spans="25:104" ht="15.75"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696" t="s">
        <v>130</v>
      </c>
      <c r="AW56" s="696"/>
      <c r="AX56" s="696"/>
      <c r="AY56" s="696"/>
      <c r="AZ56" s="696"/>
      <c r="BA56" s="696"/>
      <c r="BB56" s="69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</row>
    <row r="57" spans="25:104" ht="15.75"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749"/>
      <c r="AX57" s="749"/>
      <c r="AY57" s="749"/>
      <c r="AZ57" s="749"/>
      <c r="BA57" s="749"/>
      <c r="BB57" s="749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</row>
    <row r="58" spans="25:104" ht="15.75"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696" t="s">
        <v>131</v>
      </c>
      <c r="AY58" s="696"/>
      <c r="AZ58" s="696"/>
      <c r="BA58" s="696"/>
      <c r="BB58" s="696"/>
      <c r="BC58" s="696"/>
      <c r="BD58" s="696"/>
      <c r="BE58" s="69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</row>
    <row r="59" spans="25:104" ht="15.75"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749"/>
      <c r="AZ59" s="749"/>
      <c r="BA59" s="749"/>
      <c r="BB59" s="749"/>
      <c r="BC59" s="749"/>
      <c r="BD59" s="749"/>
      <c r="BE59" s="749"/>
      <c r="BF59" s="749"/>
      <c r="BG59" s="129"/>
      <c r="BH59" s="129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</row>
    <row r="60" spans="25:104" ht="15.75"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9"/>
      <c r="AZ60" s="696"/>
      <c r="BA60" s="696"/>
      <c r="BB60" s="696"/>
      <c r="BC60" s="696"/>
      <c r="BD60" s="696"/>
      <c r="BE60" s="696"/>
      <c r="BF60" s="696"/>
      <c r="BG60" s="696"/>
      <c r="BH60" s="129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</row>
    <row r="61" spans="25:104" ht="15.75"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9"/>
      <c r="AZ61" s="129"/>
      <c r="BA61" s="749"/>
      <c r="BB61" s="749"/>
      <c r="BC61" s="749"/>
      <c r="BD61" s="749"/>
      <c r="BE61" s="749"/>
      <c r="BF61" s="749"/>
      <c r="BG61" s="749"/>
      <c r="BH61" s="749"/>
      <c r="BI61" s="749"/>
      <c r="BJ61" s="749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</row>
    <row r="62" spans="25:104" ht="15.75"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9"/>
      <c r="AZ62" s="129"/>
      <c r="BA62" s="129"/>
      <c r="BB62" s="696" t="s">
        <v>132</v>
      </c>
      <c r="BC62" s="696"/>
      <c r="BD62" s="696"/>
      <c r="BE62" s="696"/>
      <c r="BF62" s="696"/>
      <c r="BG62" s="696"/>
      <c r="BH62" s="696"/>
      <c r="BI62" s="696"/>
      <c r="BJ62" s="696"/>
      <c r="BK62" s="696"/>
      <c r="BL62" s="69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</row>
    <row r="63" spans="25:104" ht="15.75"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9"/>
      <c r="AZ63" s="129"/>
      <c r="BA63" s="129"/>
      <c r="BB63" s="129"/>
      <c r="BC63" s="749" t="s">
        <v>160</v>
      </c>
      <c r="BD63" s="749"/>
      <c r="BE63" s="749"/>
      <c r="BF63" s="749"/>
      <c r="BG63" s="749"/>
      <c r="BH63" s="749"/>
      <c r="BI63" s="749"/>
      <c r="BJ63" s="749"/>
      <c r="BK63" s="749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</row>
    <row r="64" spans="25:104" ht="15.75"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696" t="s">
        <v>161</v>
      </c>
      <c r="BE64" s="696"/>
      <c r="BF64" s="696"/>
      <c r="BG64" s="696"/>
      <c r="BH64" s="696"/>
      <c r="BI64" s="696"/>
      <c r="BJ64" s="696"/>
      <c r="BK64" s="696"/>
      <c r="BL64" s="696"/>
      <c r="BM64" s="69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</row>
    <row r="65" spans="25:104" ht="15.75"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749" t="s">
        <v>133</v>
      </c>
      <c r="BF65" s="749"/>
      <c r="BG65" s="749"/>
      <c r="BH65" s="749"/>
      <c r="BI65" s="749"/>
      <c r="BJ65" s="749"/>
      <c r="BK65" s="749"/>
      <c r="BL65" s="749"/>
      <c r="BM65" s="749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</row>
    <row r="66" spans="25:104" ht="15.75"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32" t="s">
        <v>134</v>
      </c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</row>
    <row r="67" spans="25:104" ht="15.75"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33"/>
      <c r="BG67" s="749" t="s">
        <v>135</v>
      </c>
      <c r="BH67" s="749"/>
      <c r="BI67" s="749"/>
      <c r="BJ67" s="749"/>
      <c r="BK67" s="749"/>
      <c r="BL67" s="749"/>
      <c r="BM67" s="749"/>
      <c r="BN67" s="749"/>
      <c r="BO67" s="749"/>
      <c r="BP67" s="749"/>
      <c r="BQ67" s="749"/>
      <c r="BR67" s="749"/>
      <c r="BS67" s="749"/>
      <c r="BT67" s="749"/>
      <c r="BU67" s="749"/>
      <c r="BV67" s="749"/>
      <c r="BW67" s="749"/>
      <c r="BX67" s="749"/>
      <c r="BY67" s="749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</row>
    <row r="68" spans="25:104" ht="15.75"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33"/>
      <c r="BG68" s="133"/>
      <c r="BH68" s="751"/>
      <c r="BI68" s="751"/>
      <c r="BJ68" s="751"/>
      <c r="BK68" s="751"/>
      <c r="BL68" s="751"/>
      <c r="BM68" s="751"/>
      <c r="BN68" s="751"/>
      <c r="BO68" s="751"/>
      <c r="BP68" s="751"/>
      <c r="BQ68" s="751"/>
      <c r="BR68" s="751"/>
      <c r="BS68" s="133"/>
      <c r="BT68" s="133"/>
      <c r="BU68" s="133"/>
      <c r="BV68" s="133"/>
      <c r="BW68" s="133"/>
      <c r="BX68" s="133"/>
      <c r="BY68" s="133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</row>
    <row r="69" spans="25:104" ht="15.75"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9"/>
      <c r="BC69" s="126"/>
      <c r="BD69" s="126"/>
      <c r="BE69" s="126"/>
      <c r="BF69" s="126"/>
      <c r="BG69" s="126"/>
      <c r="BH69" s="126"/>
      <c r="BI69" s="749" t="s">
        <v>162</v>
      </c>
      <c r="BJ69" s="749"/>
      <c r="BK69" s="749"/>
      <c r="BL69" s="749"/>
      <c r="BM69" s="749"/>
      <c r="BN69" s="749"/>
      <c r="BO69" s="749"/>
      <c r="BP69" s="749"/>
      <c r="BQ69" s="749"/>
      <c r="BR69" s="749"/>
      <c r="BS69" s="749"/>
      <c r="BT69" s="749"/>
      <c r="BU69" s="749"/>
      <c r="BV69" s="749"/>
      <c r="BW69" s="749"/>
      <c r="BX69" s="749"/>
      <c r="BY69" s="749"/>
      <c r="BZ69" s="749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</row>
    <row r="70" spans="25:104" ht="15.75"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9"/>
      <c r="BC70" s="126"/>
      <c r="BD70" s="126"/>
      <c r="BE70" s="126"/>
      <c r="BF70" s="126"/>
      <c r="BG70" s="126"/>
      <c r="BH70" s="126"/>
      <c r="BI70" s="126"/>
      <c r="BJ70" s="696"/>
      <c r="BK70" s="696"/>
      <c r="BL70" s="696"/>
      <c r="BM70" s="696"/>
      <c r="BN70" s="696"/>
      <c r="BO70" s="696"/>
      <c r="BP70" s="696"/>
      <c r="BQ70" s="696"/>
      <c r="BR70" s="696"/>
      <c r="BS70" s="696"/>
      <c r="BT70" s="696"/>
      <c r="BU70" s="696"/>
      <c r="BV70" s="696"/>
      <c r="BW70" s="696"/>
      <c r="BX70" s="696"/>
      <c r="BY70" s="696"/>
      <c r="BZ70" s="69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</row>
    <row r="71" spans="25:104" ht="15.75"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9"/>
      <c r="BC71" s="126"/>
      <c r="BD71" s="126"/>
      <c r="BE71" s="129"/>
      <c r="BF71" s="129"/>
      <c r="BG71" s="129"/>
      <c r="BH71" s="129"/>
      <c r="BI71" s="129"/>
      <c r="BJ71" s="129"/>
      <c r="BK71" s="749" t="s">
        <v>136</v>
      </c>
      <c r="BL71" s="749"/>
      <c r="BM71" s="749"/>
      <c r="BN71" s="749"/>
      <c r="BO71" s="749"/>
      <c r="BP71" s="749"/>
      <c r="BQ71" s="749"/>
      <c r="BR71" s="749"/>
      <c r="BS71" s="749"/>
      <c r="BT71" s="749"/>
      <c r="BU71" s="749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</row>
    <row r="72" spans="25:104" ht="15.75"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9"/>
      <c r="BF72" s="129"/>
      <c r="BG72" s="129"/>
      <c r="BH72" s="129"/>
      <c r="BI72" s="129"/>
      <c r="BJ72" s="129"/>
      <c r="BK72" s="129"/>
      <c r="BL72" s="696" t="s">
        <v>137</v>
      </c>
      <c r="BM72" s="696"/>
      <c r="BN72" s="696"/>
      <c r="BO72" s="696"/>
      <c r="BP72" s="696"/>
      <c r="BQ72" s="696"/>
      <c r="BR72" s="696"/>
      <c r="BS72" s="696"/>
      <c r="BT72" s="696"/>
      <c r="BU72" s="696"/>
      <c r="BV72" s="696"/>
      <c r="BW72" s="696"/>
      <c r="BX72" s="696"/>
      <c r="BY72" s="696"/>
      <c r="BZ72" s="69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</row>
    <row r="73" spans="25:104" ht="15.75"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9"/>
      <c r="BF73" s="129"/>
      <c r="BG73" s="129"/>
      <c r="BH73" s="129"/>
      <c r="BI73" s="129"/>
      <c r="BJ73" s="129"/>
      <c r="BK73" s="129"/>
      <c r="BL73" s="129"/>
      <c r="BM73" s="749" t="s">
        <v>138</v>
      </c>
      <c r="BN73" s="749"/>
      <c r="BO73" s="749"/>
      <c r="BP73" s="749"/>
      <c r="BQ73" s="749"/>
      <c r="BR73" s="749"/>
      <c r="BS73" s="749"/>
      <c r="BT73" s="749"/>
      <c r="BU73" s="749"/>
      <c r="BV73" s="749"/>
      <c r="BW73" s="749"/>
      <c r="BX73" s="749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</row>
    <row r="74" spans="25:104" ht="15.75"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9"/>
      <c r="BF74" s="129"/>
      <c r="BG74" s="129"/>
      <c r="BH74" s="129"/>
      <c r="BI74" s="129"/>
      <c r="BJ74" s="129"/>
      <c r="BK74" s="129"/>
      <c r="BL74" s="129"/>
      <c r="BM74" s="129"/>
      <c r="BN74" s="696" t="s">
        <v>163</v>
      </c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</row>
    <row r="75" spans="25:104" ht="15.75"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749" t="s">
        <v>139</v>
      </c>
      <c r="BP75" s="749"/>
      <c r="BQ75" s="749"/>
      <c r="BR75" s="749"/>
      <c r="BS75" s="749"/>
      <c r="BT75" s="749"/>
      <c r="BU75" s="749"/>
      <c r="BV75" s="749"/>
      <c r="BW75" s="749"/>
      <c r="BX75" s="749"/>
      <c r="BY75" s="749"/>
      <c r="BZ75" s="749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</row>
    <row r="76" spans="25:104" ht="15.75"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34"/>
      <c r="BP76" s="700" t="s">
        <v>140</v>
      </c>
      <c r="BQ76" s="700"/>
      <c r="BR76" s="700"/>
      <c r="BS76" s="700"/>
      <c r="BT76" s="700"/>
      <c r="BU76" s="700"/>
      <c r="BV76" s="700"/>
      <c r="BW76" s="700"/>
      <c r="BX76" s="700"/>
      <c r="BY76" s="111"/>
      <c r="BZ76" s="111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</row>
    <row r="77" spans="25:104" ht="15.75"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696" t="s">
        <v>142</v>
      </c>
      <c r="BR77" s="696"/>
      <c r="BS77" s="696"/>
      <c r="BT77" s="696"/>
      <c r="BU77" s="696"/>
      <c r="BV77" s="696"/>
      <c r="BW77" s="696"/>
      <c r="BX77" s="696"/>
      <c r="BY77" s="69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</row>
    <row r="78" spans="25:104" ht="15.75"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6"/>
      <c r="BR78" s="749" t="s">
        <v>143</v>
      </c>
      <c r="BS78" s="749"/>
      <c r="BT78" s="749"/>
      <c r="BU78" s="749"/>
      <c r="BV78" s="749"/>
      <c r="BW78" s="749"/>
      <c r="BX78" s="749"/>
      <c r="BY78" s="749"/>
      <c r="BZ78" s="749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</row>
    <row r="79" spans="25:104" ht="15.75"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6"/>
      <c r="BR79" s="126"/>
      <c r="BS79" s="696" t="s">
        <v>144</v>
      </c>
      <c r="BT79" s="696"/>
      <c r="BU79" s="696"/>
      <c r="BV79" s="696"/>
      <c r="BW79" s="696"/>
      <c r="BX79" s="696"/>
      <c r="BY79" s="696"/>
      <c r="BZ79" s="696"/>
      <c r="CA79" s="696"/>
      <c r="CB79" s="696"/>
      <c r="CC79" s="696"/>
      <c r="CD79" s="696"/>
      <c r="CE79" s="696"/>
      <c r="CF79" s="696"/>
      <c r="CG79" s="696"/>
      <c r="CH79" s="696"/>
      <c r="CI79" s="696"/>
      <c r="CJ79" s="696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</row>
    <row r="80" spans="25:104" ht="15.75"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6"/>
      <c r="BR80" s="126"/>
      <c r="BS80" s="131"/>
      <c r="BT80" s="700" t="s">
        <v>164</v>
      </c>
      <c r="BU80" s="700"/>
      <c r="BV80" s="700"/>
      <c r="BW80" s="700"/>
      <c r="BX80" s="700"/>
      <c r="BY80" s="700"/>
      <c r="BZ80" s="700"/>
      <c r="CA80" s="700"/>
      <c r="CB80" s="700"/>
      <c r="CC80" s="131"/>
      <c r="CD80" s="131"/>
      <c r="CE80" s="131"/>
      <c r="CF80" s="131"/>
      <c r="CG80" s="131"/>
      <c r="CH80" s="131"/>
      <c r="CI80" s="131"/>
      <c r="CJ80" s="131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</row>
    <row r="81" spans="25:104" ht="15.75"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6"/>
      <c r="BR81" s="126"/>
      <c r="BS81" s="126"/>
      <c r="BT81" s="126"/>
      <c r="BU81" s="749" t="s">
        <v>145</v>
      </c>
      <c r="BV81" s="749"/>
      <c r="BW81" s="749"/>
      <c r="BX81" s="749"/>
      <c r="BY81" s="749"/>
      <c r="BZ81" s="749"/>
      <c r="CA81" s="749"/>
      <c r="CB81" s="749"/>
      <c r="CC81" s="749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</row>
    <row r="82" spans="25:104" ht="15.75"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6"/>
      <c r="BR82" s="126"/>
      <c r="BS82" s="126"/>
      <c r="BT82" s="126"/>
      <c r="BU82" s="126"/>
      <c r="BV82" s="696" t="s">
        <v>146</v>
      </c>
      <c r="BW82" s="696"/>
      <c r="BX82" s="696"/>
      <c r="BY82" s="696"/>
      <c r="BZ82" s="696"/>
      <c r="CA82" s="696"/>
      <c r="CB82" s="696"/>
      <c r="CC82" s="696"/>
      <c r="CD82" s="69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</row>
    <row r="83" spans="25:104" ht="15.75"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6"/>
      <c r="BR83" s="126"/>
      <c r="BS83" s="126"/>
      <c r="BT83" s="126"/>
      <c r="BU83" s="126"/>
      <c r="BV83" s="126"/>
      <c r="BW83" s="749" t="s">
        <v>147</v>
      </c>
      <c r="BX83" s="749"/>
      <c r="BY83" s="749"/>
      <c r="BZ83" s="749"/>
      <c r="CA83" s="749"/>
      <c r="CB83" s="749"/>
      <c r="CC83" s="749"/>
      <c r="CD83" s="749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</row>
    <row r="84" spans="25:104" ht="15.75"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6"/>
      <c r="BR84" s="126"/>
      <c r="BS84" s="126"/>
      <c r="BT84" s="126"/>
      <c r="BU84" s="126"/>
      <c r="BV84" s="126"/>
      <c r="BW84" s="126"/>
      <c r="BX84" s="696" t="s">
        <v>150</v>
      </c>
      <c r="BY84" s="696"/>
      <c r="BZ84" s="696"/>
      <c r="CA84" s="696"/>
      <c r="CB84" s="696"/>
      <c r="CC84" s="696"/>
      <c r="CD84" s="696"/>
      <c r="CE84" s="696"/>
      <c r="CF84" s="696"/>
      <c r="CG84" s="696"/>
      <c r="CH84" s="696"/>
      <c r="CI84" s="69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</row>
    <row r="85" spans="25:104" ht="15.75"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6"/>
      <c r="BR85" s="126"/>
      <c r="BS85" s="126"/>
      <c r="BT85" s="126"/>
      <c r="BU85" s="126"/>
      <c r="BV85" s="126"/>
      <c r="BW85" s="126"/>
      <c r="BX85" s="126"/>
      <c r="BY85" s="749" t="s">
        <v>151</v>
      </c>
      <c r="BZ85" s="749"/>
      <c r="CA85" s="749"/>
      <c r="CB85" s="749"/>
      <c r="CC85" s="749"/>
      <c r="CD85" s="749"/>
      <c r="CE85" s="749"/>
      <c r="CF85" s="749"/>
      <c r="CG85" s="749"/>
      <c r="CH85" s="749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</row>
    <row r="86" spans="25:104" ht="15.75"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9"/>
      <c r="BN86" s="129"/>
      <c r="BO86" s="129"/>
      <c r="BP86" s="129"/>
      <c r="BQ86" s="126"/>
      <c r="BR86" s="126"/>
      <c r="BS86" s="126"/>
      <c r="BT86" s="126"/>
      <c r="BU86" s="126"/>
      <c r="BV86" s="126"/>
      <c r="BW86" s="126"/>
      <c r="BX86" s="126"/>
      <c r="BY86" s="126"/>
      <c r="BZ86" s="696" t="s">
        <v>152</v>
      </c>
      <c r="CA86" s="696"/>
      <c r="CB86" s="696"/>
      <c r="CC86" s="696"/>
      <c r="CD86" s="696"/>
      <c r="CE86" s="696"/>
      <c r="CF86" s="696"/>
      <c r="CG86" s="696"/>
      <c r="CH86" s="696"/>
      <c r="CI86" s="696"/>
      <c r="CJ86" s="69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</row>
    <row r="87" spans="25:104" ht="15.75"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749" t="s">
        <v>153</v>
      </c>
      <c r="CB87" s="749"/>
      <c r="CC87" s="749"/>
      <c r="CD87" s="749"/>
      <c r="CE87" s="749"/>
      <c r="CF87" s="749"/>
      <c r="CG87" s="749"/>
      <c r="CH87" s="749"/>
      <c r="CI87" s="749"/>
      <c r="CJ87" s="749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</row>
    <row r="88" spans="25:104" ht="15.75"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6"/>
      <c r="BR88" s="126"/>
      <c r="BS88" s="134"/>
      <c r="BT88" s="134"/>
      <c r="BU88" s="134"/>
      <c r="BV88" s="134"/>
      <c r="BW88" s="134"/>
      <c r="BX88" s="134"/>
      <c r="BY88" s="134"/>
      <c r="BZ88" s="134"/>
      <c r="CA88" s="134"/>
      <c r="CB88" s="696" t="s">
        <v>154</v>
      </c>
      <c r="CC88" s="696"/>
      <c r="CD88" s="696"/>
      <c r="CE88" s="696"/>
      <c r="CF88" s="696"/>
      <c r="CG88" s="696"/>
      <c r="CH88" s="696"/>
      <c r="CI88" s="696"/>
      <c r="CJ88" s="696"/>
      <c r="CK88" s="696"/>
      <c r="CL88" s="69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</row>
    <row r="89" spans="25:104" ht="15.75"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6"/>
      <c r="BR89" s="129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749" t="s">
        <v>155</v>
      </c>
      <c r="CD89" s="749"/>
      <c r="CE89" s="749"/>
      <c r="CF89" s="749"/>
      <c r="CG89" s="749"/>
      <c r="CH89" s="749"/>
      <c r="CI89" s="749"/>
      <c r="CJ89" s="749"/>
      <c r="CK89" s="749"/>
      <c r="CL89" s="749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</row>
    <row r="90" spans="25:104" ht="15.75"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6"/>
      <c r="BR90" s="129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696" t="s">
        <v>156</v>
      </c>
      <c r="CE90" s="696"/>
      <c r="CF90" s="696"/>
      <c r="CG90" s="696"/>
      <c r="CH90" s="696"/>
      <c r="CI90" s="696"/>
      <c r="CJ90" s="696"/>
      <c r="CK90" s="696"/>
      <c r="CL90" s="696"/>
      <c r="CM90" s="69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</row>
    <row r="91" spans="25:104" ht="15.75"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6"/>
      <c r="BR91" s="129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749"/>
      <c r="CF91" s="749"/>
      <c r="CG91" s="749"/>
      <c r="CH91" s="749"/>
      <c r="CI91" s="749"/>
      <c r="CJ91" s="749"/>
      <c r="CK91" s="749"/>
      <c r="CL91" s="749"/>
      <c r="CM91" s="749"/>
      <c r="CN91" s="749"/>
      <c r="CO91" s="749"/>
      <c r="CP91" s="749"/>
      <c r="CQ91" s="749"/>
      <c r="CR91" s="749"/>
      <c r="CS91" s="749"/>
      <c r="CT91" s="749"/>
      <c r="CU91" s="749"/>
      <c r="CV91" s="749"/>
      <c r="CW91" s="131"/>
      <c r="CX91" s="131"/>
      <c r="CY91" s="131"/>
      <c r="CZ91" s="126"/>
    </row>
    <row r="92" spans="25:104" ht="15.75"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6"/>
      <c r="BR92" s="129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696"/>
      <c r="CG92" s="696"/>
      <c r="CH92" s="696"/>
      <c r="CI92" s="696"/>
      <c r="CJ92" s="696"/>
      <c r="CK92" s="696"/>
      <c r="CL92" s="696"/>
      <c r="CM92" s="696"/>
      <c r="CN92" s="696"/>
      <c r="CO92" s="696"/>
      <c r="CP92" s="696"/>
      <c r="CQ92" s="696"/>
      <c r="CR92" s="696"/>
      <c r="CS92" s="696"/>
      <c r="CT92" s="696"/>
      <c r="CU92" s="696"/>
      <c r="CV92" s="696"/>
      <c r="CW92" s="696"/>
      <c r="CX92" s="126"/>
      <c r="CY92" s="126"/>
      <c r="CZ92" s="126"/>
    </row>
    <row r="93" spans="25:104" ht="15.75"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6"/>
      <c r="BR93" s="129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749"/>
      <c r="CH93" s="749"/>
      <c r="CI93" s="749"/>
      <c r="CJ93" s="749"/>
      <c r="CK93" s="749"/>
      <c r="CL93" s="749"/>
      <c r="CM93" s="749"/>
      <c r="CN93" s="749"/>
      <c r="CO93" s="749"/>
      <c r="CP93" s="749"/>
      <c r="CQ93" s="749"/>
      <c r="CR93" s="749"/>
      <c r="CS93" s="749"/>
      <c r="CT93" s="749"/>
      <c r="CU93" s="749"/>
      <c r="CV93" s="749"/>
      <c r="CW93" s="749"/>
      <c r="CX93" s="749"/>
      <c r="CY93" s="126"/>
      <c r="CZ93" s="126"/>
    </row>
    <row r="94" spans="25:104" ht="15.75"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9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</row>
    <row r="95" spans="25:104" ht="15.75"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9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</row>
    <row r="96" spans="25:104" ht="15"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</row>
    <row r="97" spans="25:104" ht="15"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</row>
    <row r="98" spans="25:104" ht="15"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</row>
    <row r="99" spans="25:104" ht="15.75"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9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</row>
    <row r="100" spans="25:104" ht="15.75"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9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</row>
    <row r="101" spans="25:104" ht="15.75"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9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</row>
    <row r="102" spans="25:104" ht="15.75"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9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</row>
    <row r="103" spans="25:104" ht="15.75"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9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</row>
    <row r="104" spans="25:104" ht="15.75"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9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</row>
    <row r="105" spans="25:104" ht="15.75"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9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</row>
    <row r="106" spans="25:104" ht="15"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</row>
    <row r="107" spans="25:104" ht="15"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</row>
    <row r="108" spans="25:104" ht="15"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</row>
  </sheetData>
  <mergeCells count="88">
    <mergeCell ref="AN1:AW2"/>
    <mergeCell ref="AD1:AM2"/>
    <mergeCell ref="CB1:CI2"/>
    <mergeCell ref="BR1:CA2"/>
    <mergeCell ref="BH1:BQ2"/>
    <mergeCell ref="AX1:BG2"/>
    <mergeCell ref="CD90:CM90"/>
    <mergeCell ref="CE91:CV91"/>
    <mergeCell ref="CF92:CW92"/>
    <mergeCell ref="CG93:CX93"/>
    <mergeCell ref="Y1:AC2"/>
    <mergeCell ref="BY85:CH85"/>
    <mergeCell ref="BZ86:CJ86"/>
    <mergeCell ref="CA87:CJ87"/>
    <mergeCell ref="CB88:CL88"/>
    <mergeCell ref="CC89:CL89"/>
    <mergeCell ref="BT80:CB80"/>
    <mergeCell ref="BU81:CC81"/>
    <mergeCell ref="BV82:CD82"/>
    <mergeCell ref="BW83:CD83"/>
    <mergeCell ref="BX84:CI84"/>
    <mergeCell ref="BO75:BZ75"/>
    <mergeCell ref="BP76:BX76"/>
    <mergeCell ref="BQ77:BY77"/>
    <mergeCell ref="BR78:BZ78"/>
    <mergeCell ref="BS79:CJ79"/>
    <mergeCell ref="BJ70:BZ70"/>
    <mergeCell ref="BK71:BU71"/>
    <mergeCell ref="BL72:BZ72"/>
    <mergeCell ref="BM73:BX73"/>
    <mergeCell ref="BN74:BX74"/>
    <mergeCell ref="BD64:BM64"/>
    <mergeCell ref="BE65:BM65"/>
    <mergeCell ref="BG67:BY67"/>
    <mergeCell ref="BH68:BR68"/>
    <mergeCell ref="BI69:BZ69"/>
    <mergeCell ref="AY59:BF59"/>
    <mergeCell ref="AZ60:BG60"/>
    <mergeCell ref="BA61:BJ61"/>
    <mergeCell ref="BB62:BL62"/>
    <mergeCell ref="BC63:BK63"/>
    <mergeCell ref="AT54:BA54"/>
    <mergeCell ref="AU55:AZ55"/>
    <mergeCell ref="AV56:BB56"/>
    <mergeCell ref="AW57:BB57"/>
    <mergeCell ref="AX58:BE58"/>
    <mergeCell ref="AO49:AZ49"/>
    <mergeCell ref="AP50:AW50"/>
    <mergeCell ref="AQ51:AV51"/>
    <mergeCell ref="AR52:AV52"/>
    <mergeCell ref="AS53:AX53"/>
    <mergeCell ref="AJ44:AU44"/>
    <mergeCell ref="AK45:AT45"/>
    <mergeCell ref="AL46:AQ46"/>
    <mergeCell ref="AM47:AU47"/>
    <mergeCell ref="AN48:AV48"/>
    <mergeCell ref="AD38:AK38"/>
    <mergeCell ref="AE39:AJ39"/>
    <mergeCell ref="AF40:AK40"/>
    <mergeCell ref="AG41:AM41"/>
    <mergeCell ref="AI43:AO43"/>
    <mergeCell ref="Y33:AI33"/>
    <mergeCell ref="Z34:AD34"/>
    <mergeCell ref="AA35:AL35"/>
    <mergeCell ref="AB36:AM36"/>
    <mergeCell ref="AC37:AJ37"/>
    <mergeCell ref="A29:E29"/>
    <mergeCell ref="E1:E2"/>
    <mergeCell ref="C1:C2"/>
    <mergeCell ref="A1:A2"/>
    <mergeCell ref="B1:B2"/>
    <mergeCell ref="D1:D2"/>
    <mergeCell ref="A3:A6"/>
    <mergeCell ref="B3:B6"/>
    <mergeCell ref="B7:B9"/>
    <mergeCell ref="A7:A9"/>
    <mergeCell ref="B27:B28"/>
    <mergeCell ref="A27:A28"/>
    <mergeCell ref="F1:F2"/>
    <mergeCell ref="X1:X2"/>
    <mergeCell ref="K1:N1"/>
    <mergeCell ref="S1:U1"/>
    <mergeCell ref="O1:P1"/>
    <mergeCell ref="Q1:R1"/>
    <mergeCell ref="V1:V2"/>
    <mergeCell ref="W1:W2"/>
    <mergeCell ref="I1:J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pane ySplit="2" topLeftCell="A3" activePane="bottomLeft" state="frozen"/>
      <selection pane="bottomLeft" activeCell="D56" sqref="D56"/>
    </sheetView>
  </sheetViews>
  <sheetFormatPr defaultRowHeight="11.25"/>
  <cols>
    <col min="1" max="1" width="11.5703125" style="8" bestFit="1" customWidth="1"/>
    <col min="2" max="2" width="64.28515625" style="80" customWidth="1"/>
    <col min="3" max="3" width="16.140625" style="2" bestFit="1" customWidth="1"/>
    <col min="4" max="4" width="10.85546875" style="8" bestFit="1" customWidth="1"/>
    <col min="5" max="5" width="10.85546875" style="2" bestFit="1" customWidth="1"/>
    <col min="6" max="6" width="11.5703125" style="2" bestFit="1" customWidth="1"/>
    <col min="7" max="7" width="11.5703125" style="8" bestFit="1" customWidth="1"/>
    <col min="8" max="8" width="15.140625" style="2" customWidth="1"/>
    <col min="9" max="9" width="7" style="72" customWidth="1"/>
    <col min="10" max="14" width="8" style="72" customWidth="1"/>
    <col min="15" max="15" width="18.7109375" style="72" customWidth="1"/>
    <col min="16" max="16" width="8" style="72" customWidth="1"/>
    <col min="17" max="227" width="9.140625" style="3"/>
    <col min="228" max="228" width="9" style="3" bestFit="1" customWidth="1"/>
    <col min="229" max="229" width="9.85546875" style="3" bestFit="1" customWidth="1"/>
    <col min="230" max="230" width="9.140625" style="3" bestFit="1" customWidth="1"/>
    <col min="231" max="231" width="16" style="3" bestFit="1" customWidth="1"/>
    <col min="232" max="232" width="9" style="3" bestFit="1" customWidth="1"/>
    <col min="233" max="233" width="7.85546875" style="3" bestFit="1" customWidth="1"/>
    <col min="234" max="234" width="11.7109375" style="3" bestFit="1" customWidth="1"/>
    <col min="235" max="235" width="14.28515625" style="3" customWidth="1"/>
    <col min="236" max="236" width="11.7109375" style="3" bestFit="1" customWidth="1"/>
    <col min="237" max="237" width="14.140625" style="3" bestFit="1" customWidth="1"/>
    <col min="238" max="238" width="16.7109375" style="3" customWidth="1"/>
    <col min="239" max="239" width="16.5703125" style="3" customWidth="1"/>
    <col min="240" max="241" width="7.85546875" style="3" bestFit="1" customWidth="1"/>
    <col min="242" max="242" width="8" style="3" bestFit="1" customWidth="1"/>
    <col min="243" max="244" width="7.85546875" style="3" bestFit="1" customWidth="1"/>
    <col min="245" max="245" width="9.7109375" style="3" customWidth="1"/>
    <col min="246" max="246" width="12.85546875" style="3" customWidth="1"/>
    <col min="247" max="483" width="9.140625" style="3"/>
    <col min="484" max="484" width="9" style="3" bestFit="1" customWidth="1"/>
    <col min="485" max="485" width="9.85546875" style="3" bestFit="1" customWidth="1"/>
    <col min="486" max="486" width="9.140625" style="3" bestFit="1" customWidth="1"/>
    <col min="487" max="487" width="16" style="3" bestFit="1" customWidth="1"/>
    <col min="488" max="488" width="9" style="3" bestFit="1" customWidth="1"/>
    <col min="489" max="489" width="7.85546875" style="3" bestFit="1" customWidth="1"/>
    <col min="490" max="490" width="11.7109375" style="3" bestFit="1" customWidth="1"/>
    <col min="491" max="491" width="14.28515625" style="3" customWidth="1"/>
    <col min="492" max="492" width="11.7109375" style="3" bestFit="1" customWidth="1"/>
    <col min="493" max="493" width="14.140625" style="3" bestFit="1" customWidth="1"/>
    <col min="494" max="494" width="16.7109375" style="3" customWidth="1"/>
    <col min="495" max="495" width="16.5703125" style="3" customWidth="1"/>
    <col min="496" max="497" width="7.85546875" style="3" bestFit="1" customWidth="1"/>
    <col min="498" max="498" width="8" style="3" bestFit="1" customWidth="1"/>
    <col min="499" max="500" width="7.85546875" style="3" bestFit="1" customWidth="1"/>
    <col min="501" max="501" width="9.7109375" style="3" customWidth="1"/>
    <col min="502" max="502" width="12.85546875" style="3" customWidth="1"/>
    <col min="503" max="739" width="9.140625" style="3"/>
    <col min="740" max="740" width="9" style="3" bestFit="1" customWidth="1"/>
    <col min="741" max="741" width="9.85546875" style="3" bestFit="1" customWidth="1"/>
    <col min="742" max="742" width="9.140625" style="3" bestFit="1" customWidth="1"/>
    <col min="743" max="743" width="16" style="3" bestFit="1" customWidth="1"/>
    <col min="744" max="744" width="9" style="3" bestFit="1" customWidth="1"/>
    <col min="745" max="745" width="7.85546875" style="3" bestFit="1" customWidth="1"/>
    <col min="746" max="746" width="11.7109375" style="3" bestFit="1" customWidth="1"/>
    <col min="747" max="747" width="14.28515625" style="3" customWidth="1"/>
    <col min="748" max="748" width="11.7109375" style="3" bestFit="1" customWidth="1"/>
    <col min="749" max="749" width="14.140625" style="3" bestFit="1" customWidth="1"/>
    <col min="750" max="750" width="16.7109375" style="3" customWidth="1"/>
    <col min="751" max="751" width="16.5703125" style="3" customWidth="1"/>
    <col min="752" max="753" width="7.85546875" style="3" bestFit="1" customWidth="1"/>
    <col min="754" max="754" width="8" style="3" bestFit="1" customWidth="1"/>
    <col min="755" max="756" width="7.85546875" style="3" bestFit="1" customWidth="1"/>
    <col min="757" max="757" width="9.7109375" style="3" customWidth="1"/>
    <col min="758" max="758" width="12.85546875" style="3" customWidth="1"/>
    <col min="759" max="995" width="9.140625" style="3"/>
    <col min="996" max="996" width="9" style="3" bestFit="1" customWidth="1"/>
    <col min="997" max="997" width="9.85546875" style="3" bestFit="1" customWidth="1"/>
    <col min="998" max="998" width="9.140625" style="3" bestFit="1" customWidth="1"/>
    <col min="999" max="999" width="16" style="3" bestFit="1" customWidth="1"/>
    <col min="1000" max="1000" width="9" style="3" bestFit="1" customWidth="1"/>
    <col min="1001" max="1001" width="7.85546875" style="3" bestFit="1" customWidth="1"/>
    <col min="1002" max="1002" width="11.7109375" style="3" bestFit="1" customWidth="1"/>
    <col min="1003" max="1003" width="14.28515625" style="3" customWidth="1"/>
    <col min="1004" max="1004" width="11.7109375" style="3" bestFit="1" customWidth="1"/>
    <col min="1005" max="1005" width="14.140625" style="3" bestFit="1" customWidth="1"/>
    <col min="1006" max="1006" width="16.7109375" style="3" customWidth="1"/>
    <col min="1007" max="1007" width="16.5703125" style="3" customWidth="1"/>
    <col min="1008" max="1009" width="7.85546875" style="3" bestFit="1" customWidth="1"/>
    <col min="1010" max="1010" width="8" style="3" bestFit="1" customWidth="1"/>
    <col min="1011" max="1012" width="7.85546875" style="3" bestFit="1" customWidth="1"/>
    <col min="1013" max="1013" width="9.7109375" style="3" customWidth="1"/>
    <col min="1014" max="1014" width="12.85546875" style="3" customWidth="1"/>
    <col min="1015" max="1251" width="9.140625" style="3"/>
    <col min="1252" max="1252" width="9" style="3" bestFit="1" customWidth="1"/>
    <col min="1253" max="1253" width="9.85546875" style="3" bestFit="1" customWidth="1"/>
    <col min="1254" max="1254" width="9.140625" style="3" bestFit="1" customWidth="1"/>
    <col min="1255" max="1255" width="16" style="3" bestFit="1" customWidth="1"/>
    <col min="1256" max="1256" width="9" style="3" bestFit="1" customWidth="1"/>
    <col min="1257" max="1257" width="7.85546875" style="3" bestFit="1" customWidth="1"/>
    <col min="1258" max="1258" width="11.7109375" style="3" bestFit="1" customWidth="1"/>
    <col min="1259" max="1259" width="14.28515625" style="3" customWidth="1"/>
    <col min="1260" max="1260" width="11.7109375" style="3" bestFit="1" customWidth="1"/>
    <col min="1261" max="1261" width="14.140625" style="3" bestFit="1" customWidth="1"/>
    <col min="1262" max="1262" width="16.7109375" style="3" customWidth="1"/>
    <col min="1263" max="1263" width="16.5703125" style="3" customWidth="1"/>
    <col min="1264" max="1265" width="7.85546875" style="3" bestFit="1" customWidth="1"/>
    <col min="1266" max="1266" width="8" style="3" bestFit="1" customWidth="1"/>
    <col min="1267" max="1268" width="7.85546875" style="3" bestFit="1" customWidth="1"/>
    <col min="1269" max="1269" width="9.7109375" style="3" customWidth="1"/>
    <col min="1270" max="1270" width="12.85546875" style="3" customWidth="1"/>
    <col min="1271" max="1507" width="9.140625" style="3"/>
    <col min="1508" max="1508" width="9" style="3" bestFit="1" customWidth="1"/>
    <col min="1509" max="1509" width="9.85546875" style="3" bestFit="1" customWidth="1"/>
    <col min="1510" max="1510" width="9.140625" style="3" bestFit="1" customWidth="1"/>
    <col min="1511" max="1511" width="16" style="3" bestFit="1" customWidth="1"/>
    <col min="1512" max="1512" width="9" style="3" bestFit="1" customWidth="1"/>
    <col min="1513" max="1513" width="7.85546875" style="3" bestFit="1" customWidth="1"/>
    <col min="1514" max="1514" width="11.7109375" style="3" bestFit="1" customWidth="1"/>
    <col min="1515" max="1515" width="14.28515625" style="3" customWidth="1"/>
    <col min="1516" max="1516" width="11.7109375" style="3" bestFit="1" customWidth="1"/>
    <col min="1517" max="1517" width="14.140625" style="3" bestFit="1" customWidth="1"/>
    <col min="1518" max="1518" width="16.7109375" style="3" customWidth="1"/>
    <col min="1519" max="1519" width="16.5703125" style="3" customWidth="1"/>
    <col min="1520" max="1521" width="7.85546875" style="3" bestFit="1" customWidth="1"/>
    <col min="1522" max="1522" width="8" style="3" bestFit="1" customWidth="1"/>
    <col min="1523" max="1524" width="7.85546875" style="3" bestFit="1" customWidth="1"/>
    <col min="1525" max="1525" width="9.7109375" style="3" customWidth="1"/>
    <col min="1526" max="1526" width="12.85546875" style="3" customWidth="1"/>
    <col min="1527" max="1763" width="9.140625" style="3"/>
    <col min="1764" max="1764" width="9" style="3" bestFit="1" customWidth="1"/>
    <col min="1765" max="1765" width="9.85546875" style="3" bestFit="1" customWidth="1"/>
    <col min="1766" max="1766" width="9.140625" style="3" bestFit="1" customWidth="1"/>
    <col min="1767" max="1767" width="16" style="3" bestFit="1" customWidth="1"/>
    <col min="1768" max="1768" width="9" style="3" bestFit="1" customWidth="1"/>
    <col min="1769" max="1769" width="7.85546875" style="3" bestFit="1" customWidth="1"/>
    <col min="1770" max="1770" width="11.7109375" style="3" bestFit="1" customWidth="1"/>
    <col min="1771" max="1771" width="14.28515625" style="3" customWidth="1"/>
    <col min="1772" max="1772" width="11.7109375" style="3" bestFit="1" customWidth="1"/>
    <col min="1773" max="1773" width="14.140625" style="3" bestFit="1" customWidth="1"/>
    <col min="1774" max="1774" width="16.7109375" style="3" customWidth="1"/>
    <col min="1775" max="1775" width="16.5703125" style="3" customWidth="1"/>
    <col min="1776" max="1777" width="7.85546875" style="3" bestFit="1" customWidth="1"/>
    <col min="1778" max="1778" width="8" style="3" bestFit="1" customWidth="1"/>
    <col min="1779" max="1780" width="7.85546875" style="3" bestFit="1" customWidth="1"/>
    <col min="1781" max="1781" width="9.7109375" style="3" customWidth="1"/>
    <col min="1782" max="1782" width="12.85546875" style="3" customWidth="1"/>
    <col min="1783" max="2019" width="9.140625" style="3"/>
    <col min="2020" max="2020" width="9" style="3" bestFit="1" customWidth="1"/>
    <col min="2021" max="2021" width="9.85546875" style="3" bestFit="1" customWidth="1"/>
    <col min="2022" max="2022" width="9.140625" style="3" bestFit="1" customWidth="1"/>
    <col min="2023" max="2023" width="16" style="3" bestFit="1" customWidth="1"/>
    <col min="2024" max="2024" width="9" style="3" bestFit="1" customWidth="1"/>
    <col min="2025" max="2025" width="7.85546875" style="3" bestFit="1" customWidth="1"/>
    <col min="2026" max="2026" width="11.7109375" style="3" bestFit="1" customWidth="1"/>
    <col min="2027" max="2027" width="14.28515625" style="3" customWidth="1"/>
    <col min="2028" max="2028" width="11.7109375" style="3" bestFit="1" customWidth="1"/>
    <col min="2029" max="2029" width="14.140625" style="3" bestFit="1" customWidth="1"/>
    <col min="2030" max="2030" width="16.7109375" style="3" customWidth="1"/>
    <col min="2031" max="2031" width="16.5703125" style="3" customWidth="1"/>
    <col min="2032" max="2033" width="7.85546875" style="3" bestFit="1" customWidth="1"/>
    <col min="2034" max="2034" width="8" style="3" bestFit="1" customWidth="1"/>
    <col min="2035" max="2036" width="7.85546875" style="3" bestFit="1" customWidth="1"/>
    <col min="2037" max="2037" width="9.7109375" style="3" customWidth="1"/>
    <col min="2038" max="2038" width="12.85546875" style="3" customWidth="1"/>
    <col min="2039" max="2275" width="9.140625" style="3"/>
    <col min="2276" max="2276" width="9" style="3" bestFit="1" customWidth="1"/>
    <col min="2277" max="2277" width="9.85546875" style="3" bestFit="1" customWidth="1"/>
    <col min="2278" max="2278" width="9.140625" style="3" bestFit="1" customWidth="1"/>
    <col min="2279" max="2279" width="16" style="3" bestFit="1" customWidth="1"/>
    <col min="2280" max="2280" width="9" style="3" bestFit="1" customWidth="1"/>
    <col min="2281" max="2281" width="7.85546875" style="3" bestFit="1" customWidth="1"/>
    <col min="2282" max="2282" width="11.7109375" style="3" bestFit="1" customWidth="1"/>
    <col min="2283" max="2283" width="14.28515625" style="3" customWidth="1"/>
    <col min="2284" max="2284" width="11.7109375" style="3" bestFit="1" customWidth="1"/>
    <col min="2285" max="2285" width="14.140625" style="3" bestFit="1" customWidth="1"/>
    <col min="2286" max="2286" width="16.7109375" style="3" customWidth="1"/>
    <col min="2287" max="2287" width="16.5703125" style="3" customWidth="1"/>
    <col min="2288" max="2289" width="7.85546875" style="3" bestFit="1" customWidth="1"/>
    <col min="2290" max="2290" width="8" style="3" bestFit="1" customWidth="1"/>
    <col min="2291" max="2292" width="7.85546875" style="3" bestFit="1" customWidth="1"/>
    <col min="2293" max="2293" width="9.7109375" style="3" customWidth="1"/>
    <col min="2294" max="2294" width="12.85546875" style="3" customWidth="1"/>
    <col min="2295" max="2531" width="9.140625" style="3"/>
    <col min="2532" max="2532" width="9" style="3" bestFit="1" customWidth="1"/>
    <col min="2533" max="2533" width="9.85546875" style="3" bestFit="1" customWidth="1"/>
    <col min="2534" max="2534" width="9.140625" style="3" bestFit="1" customWidth="1"/>
    <col min="2535" max="2535" width="16" style="3" bestFit="1" customWidth="1"/>
    <col min="2536" max="2536" width="9" style="3" bestFit="1" customWidth="1"/>
    <col min="2537" max="2537" width="7.85546875" style="3" bestFit="1" customWidth="1"/>
    <col min="2538" max="2538" width="11.7109375" style="3" bestFit="1" customWidth="1"/>
    <col min="2539" max="2539" width="14.28515625" style="3" customWidth="1"/>
    <col min="2540" max="2540" width="11.7109375" style="3" bestFit="1" customWidth="1"/>
    <col min="2541" max="2541" width="14.140625" style="3" bestFit="1" customWidth="1"/>
    <col min="2542" max="2542" width="16.7109375" style="3" customWidth="1"/>
    <col min="2543" max="2543" width="16.5703125" style="3" customWidth="1"/>
    <col min="2544" max="2545" width="7.85546875" style="3" bestFit="1" customWidth="1"/>
    <col min="2546" max="2546" width="8" style="3" bestFit="1" customWidth="1"/>
    <col min="2547" max="2548" width="7.85546875" style="3" bestFit="1" customWidth="1"/>
    <col min="2549" max="2549" width="9.7109375" style="3" customWidth="1"/>
    <col min="2550" max="2550" width="12.85546875" style="3" customWidth="1"/>
    <col min="2551" max="2787" width="9.140625" style="3"/>
    <col min="2788" max="2788" width="9" style="3" bestFit="1" customWidth="1"/>
    <col min="2789" max="2789" width="9.85546875" style="3" bestFit="1" customWidth="1"/>
    <col min="2790" max="2790" width="9.140625" style="3" bestFit="1" customWidth="1"/>
    <col min="2791" max="2791" width="16" style="3" bestFit="1" customWidth="1"/>
    <col min="2792" max="2792" width="9" style="3" bestFit="1" customWidth="1"/>
    <col min="2793" max="2793" width="7.85546875" style="3" bestFit="1" customWidth="1"/>
    <col min="2794" max="2794" width="11.7109375" style="3" bestFit="1" customWidth="1"/>
    <col min="2795" max="2795" width="14.28515625" style="3" customWidth="1"/>
    <col min="2796" max="2796" width="11.7109375" style="3" bestFit="1" customWidth="1"/>
    <col min="2797" max="2797" width="14.140625" style="3" bestFit="1" customWidth="1"/>
    <col min="2798" max="2798" width="16.7109375" style="3" customWidth="1"/>
    <col min="2799" max="2799" width="16.5703125" style="3" customWidth="1"/>
    <col min="2800" max="2801" width="7.85546875" style="3" bestFit="1" customWidth="1"/>
    <col min="2802" max="2802" width="8" style="3" bestFit="1" customWidth="1"/>
    <col min="2803" max="2804" width="7.85546875" style="3" bestFit="1" customWidth="1"/>
    <col min="2805" max="2805" width="9.7109375" style="3" customWidth="1"/>
    <col min="2806" max="2806" width="12.85546875" style="3" customWidth="1"/>
    <col min="2807" max="3043" width="9.140625" style="3"/>
    <col min="3044" max="3044" width="9" style="3" bestFit="1" customWidth="1"/>
    <col min="3045" max="3045" width="9.85546875" style="3" bestFit="1" customWidth="1"/>
    <col min="3046" max="3046" width="9.140625" style="3" bestFit="1" customWidth="1"/>
    <col min="3047" max="3047" width="16" style="3" bestFit="1" customWidth="1"/>
    <col min="3048" max="3048" width="9" style="3" bestFit="1" customWidth="1"/>
    <col min="3049" max="3049" width="7.85546875" style="3" bestFit="1" customWidth="1"/>
    <col min="3050" max="3050" width="11.7109375" style="3" bestFit="1" customWidth="1"/>
    <col min="3051" max="3051" width="14.28515625" style="3" customWidth="1"/>
    <col min="3052" max="3052" width="11.7109375" style="3" bestFit="1" customWidth="1"/>
    <col min="3053" max="3053" width="14.140625" style="3" bestFit="1" customWidth="1"/>
    <col min="3054" max="3054" width="16.7109375" style="3" customWidth="1"/>
    <col min="3055" max="3055" width="16.5703125" style="3" customWidth="1"/>
    <col min="3056" max="3057" width="7.85546875" style="3" bestFit="1" customWidth="1"/>
    <col min="3058" max="3058" width="8" style="3" bestFit="1" customWidth="1"/>
    <col min="3059" max="3060" width="7.85546875" style="3" bestFit="1" customWidth="1"/>
    <col min="3061" max="3061" width="9.7109375" style="3" customWidth="1"/>
    <col min="3062" max="3062" width="12.85546875" style="3" customWidth="1"/>
    <col min="3063" max="3299" width="9.140625" style="3"/>
    <col min="3300" max="3300" width="9" style="3" bestFit="1" customWidth="1"/>
    <col min="3301" max="3301" width="9.85546875" style="3" bestFit="1" customWidth="1"/>
    <col min="3302" max="3302" width="9.140625" style="3" bestFit="1" customWidth="1"/>
    <col min="3303" max="3303" width="16" style="3" bestFit="1" customWidth="1"/>
    <col min="3304" max="3304" width="9" style="3" bestFit="1" customWidth="1"/>
    <col min="3305" max="3305" width="7.85546875" style="3" bestFit="1" customWidth="1"/>
    <col min="3306" max="3306" width="11.7109375" style="3" bestFit="1" customWidth="1"/>
    <col min="3307" max="3307" width="14.28515625" style="3" customWidth="1"/>
    <col min="3308" max="3308" width="11.7109375" style="3" bestFit="1" customWidth="1"/>
    <col min="3309" max="3309" width="14.140625" style="3" bestFit="1" customWidth="1"/>
    <col min="3310" max="3310" width="16.7109375" style="3" customWidth="1"/>
    <col min="3311" max="3311" width="16.5703125" style="3" customWidth="1"/>
    <col min="3312" max="3313" width="7.85546875" style="3" bestFit="1" customWidth="1"/>
    <col min="3314" max="3314" width="8" style="3" bestFit="1" customWidth="1"/>
    <col min="3315" max="3316" width="7.85546875" style="3" bestFit="1" customWidth="1"/>
    <col min="3317" max="3317" width="9.7109375" style="3" customWidth="1"/>
    <col min="3318" max="3318" width="12.85546875" style="3" customWidth="1"/>
    <col min="3319" max="3555" width="9.140625" style="3"/>
    <col min="3556" max="3556" width="9" style="3" bestFit="1" customWidth="1"/>
    <col min="3557" max="3557" width="9.85546875" style="3" bestFit="1" customWidth="1"/>
    <col min="3558" max="3558" width="9.140625" style="3" bestFit="1" customWidth="1"/>
    <col min="3559" max="3559" width="16" style="3" bestFit="1" customWidth="1"/>
    <col min="3560" max="3560" width="9" style="3" bestFit="1" customWidth="1"/>
    <col min="3561" max="3561" width="7.85546875" style="3" bestFit="1" customWidth="1"/>
    <col min="3562" max="3562" width="11.7109375" style="3" bestFit="1" customWidth="1"/>
    <col min="3563" max="3563" width="14.28515625" style="3" customWidth="1"/>
    <col min="3564" max="3564" width="11.7109375" style="3" bestFit="1" customWidth="1"/>
    <col min="3565" max="3565" width="14.140625" style="3" bestFit="1" customWidth="1"/>
    <col min="3566" max="3566" width="16.7109375" style="3" customWidth="1"/>
    <col min="3567" max="3567" width="16.5703125" style="3" customWidth="1"/>
    <col min="3568" max="3569" width="7.85546875" style="3" bestFit="1" customWidth="1"/>
    <col min="3570" max="3570" width="8" style="3" bestFit="1" customWidth="1"/>
    <col min="3571" max="3572" width="7.85546875" style="3" bestFit="1" customWidth="1"/>
    <col min="3573" max="3573" width="9.7109375" style="3" customWidth="1"/>
    <col min="3574" max="3574" width="12.85546875" style="3" customWidth="1"/>
    <col min="3575" max="3811" width="9.140625" style="3"/>
    <col min="3812" max="3812" width="9" style="3" bestFit="1" customWidth="1"/>
    <col min="3813" max="3813" width="9.85546875" style="3" bestFit="1" customWidth="1"/>
    <col min="3814" max="3814" width="9.140625" style="3" bestFit="1" customWidth="1"/>
    <col min="3815" max="3815" width="16" style="3" bestFit="1" customWidth="1"/>
    <col min="3816" max="3816" width="9" style="3" bestFit="1" customWidth="1"/>
    <col min="3817" max="3817" width="7.85546875" style="3" bestFit="1" customWidth="1"/>
    <col min="3818" max="3818" width="11.7109375" style="3" bestFit="1" customWidth="1"/>
    <col min="3819" max="3819" width="14.28515625" style="3" customWidth="1"/>
    <col min="3820" max="3820" width="11.7109375" style="3" bestFit="1" customWidth="1"/>
    <col min="3821" max="3821" width="14.140625" style="3" bestFit="1" customWidth="1"/>
    <col min="3822" max="3822" width="16.7109375" style="3" customWidth="1"/>
    <col min="3823" max="3823" width="16.5703125" style="3" customWidth="1"/>
    <col min="3824" max="3825" width="7.85546875" style="3" bestFit="1" customWidth="1"/>
    <col min="3826" max="3826" width="8" style="3" bestFit="1" customWidth="1"/>
    <col min="3827" max="3828" width="7.85546875" style="3" bestFit="1" customWidth="1"/>
    <col min="3829" max="3829" width="9.7109375" style="3" customWidth="1"/>
    <col min="3830" max="3830" width="12.85546875" style="3" customWidth="1"/>
    <col min="3831" max="4067" width="9.140625" style="3"/>
    <col min="4068" max="4068" width="9" style="3" bestFit="1" customWidth="1"/>
    <col min="4069" max="4069" width="9.85546875" style="3" bestFit="1" customWidth="1"/>
    <col min="4070" max="4070" width="9.140625" style="3" bestFit="1" customWidth="1"/>
    <col min="4071" max="4071" width="16" style="3" bestFit="1" customWidth="1"/>
    <col min="4072" max="4072" width="9" style="3" bestFit="1" customWidth="1"/>
    <col min="4073" max="4073" width="7.85546875" style="3" bestFit="1" customWidth="1"/>
    <col min="4074" max="4074" width="11.7109375" style="3" bestFit="1" customWidth="1"/>
    <col min="4075" max="4075" width="14.28515625" style="3" customWidth="1"/>
    <col min="4076" max="4076" width="11.7109375" style="3" bestFit="1" customWidth="1"/>
    <col min="4077" max="4077" width="14.140625" style="3" bestFit="1" customWidth="1"/>
    <col min="4078" max="4078" width="16.7109375" style="3" customWidth="1"/>
    <col min="4079" max="4079" width="16.5703125" style="3" customWidth="1"/>
    <col min="4080" max="4081" width="7.85546875" style="3" bestFit="1" customWidth="1"/>
    <col min="4082" max="4082" width="8" style="3" bestFit="1" customWidth="1"/>
    <col min="4083" max="4084" width="7.85546875" style="3" bestFit="1" customWidth="1"/>
    <col min="4085" max="4085" width="9.7109375" style="3" customWidth="1"/>
    <col min="4086" max="4086" width="12.85546875" style="3" customWidth="1"/>
    <col min="4087" max="4323" width="9.140625" style="3"/>
    <col min="4324" max="4324" width="9" style="3" bestFit="1" customWidth="1"/>
    <col min="4325" max="4325" width="9.85546875" style="3" bestFit="1" customWidth="1"/>
    <col min="4326" max="4326" width="9.140625" style="3" bestFit="1" customWidth="1"/>
    <col min="4327" max="4327" width="16" style="3" bestFit="1" customWidth="1"/>
    <col min="4328" max="4328" width="9" style="3" bestFit="1" customWidth="1"/>
    <col min="4329" max="4329" width="7.85546875" style="3" bestFit="1" customWidth="1"/>
    <col min="4330" max="4330" width="11.7109375" style="3" bestFit="1" customWidth="1"/>
    <col min="4331" max="4331" width="14.28515625" style="3" customWidth="1"/>
    <col min="4332" max="4332" width="11.7109375" style="3" bestFit="1" customWidth="1"/>
    <col min="4333" max="4333" width="14.140625" style="3" bestFit="1" customWidth="1"/>
    <col min="4334" max="4334" width="16.7109375" style="3" customWidth="1"/>
    <col min="4335" max="4335" width="16.5703125" style="3" customWidth="1"/>
    <col min="4336" max="4337" width="7.85546875" style="3" bestFit="1" customWidth="1"/>
    <col min="4338" max="4338" width="8" style="3" bestFit="1" customWidth="1"/>
    <col min="4339" max="4340" width="7.85546875" style="3" bestFit="1" customWidth="1"/>
    <col min="4341" max="4341" width="9.7109375" style="3" customWidth="1"/>
    <col min="4342" max="4342" width="12.85546875" style="3" customWidth="1"/>
    <col min="4343" max="4579" width="9.140625" style="3"/>
    <col min="4580" max="4580" width="9" style="3" bestFit="1" customWidth="1"/>
    <col min="4581" max="4581" width="9.85546875" style="3" bestFit="1" customWidth="1"/>
    <col min="4582" max="4582" width="9.140625" style="3" bestFit="1" customWidth="1"/>
    <col min="4583" max="4583" width="16" style="3" bestFit="1" customWidth="1"/>
    <col min="4584" max="4584" width="9" style="3" bestFit="1" customWidth="1"/>
    <col min="4585" max="4585" width="7.85546875" style="3" bestFit="1" customWidth="1"/>
    <col min="4586" max="4586" width="11.7109375" style="3" bestFit="1" customWidth="1"/>
    <col min="4587" max="4587" width="14.28515625" style="3" customWidth="1"/>
    <col min="4588" max="4588" width="11.7109375" style="3" bestFit="1" customWidth="1"/>
    <col min="4589" max="4589" width="14.140625" style="3" bestFit="1" customWidth="1"/>
    <col min="4590" max="4590" width="16.7109375" style="3" customWidth="1"/>
    <col min="4591" max="4591" width="16.5703125" style="3" customWidth="1"/>
    <col min="4592" max="4593" width="7.85546875" style="3" bestFit="1" customWidth="1"/>
    <col min="4594" max="4594" width="8" style="3" bestFit="1" customWidth="1"/>
    <col min="4595" max="4596" width="7.85546875" style="3" bestFit="1" customWidth="1"/>
    <col min="4597" max="4597" width="9.7109375" style="3" customWidth="1"/>
    <col min="4598" max="4598" width="12.85546875" style="3" customWidth="1"/>
    <col min="4599" max="4835" width="9.140625" style="3"/>
    <col min="4836" max="4836" width="9" style="3" bestFit="1" customWidth="1"/>
    <col min="4837" max="4837" width="9.85546875" style="3" bestFit="1" customWidth="1"/>
    <col min="4838" max="4838" width="9.140625" style="3" bestFit="1" customWidth="1"/>
    <col min="4839" max="4839" width="16" style="3" bestFit="1" customWidth="1"/>
    <col min="4840" max="4840" width="9" style="3" bestFit="1" customWidth="1"/>
    <col min="4841" max="4841" width="7.85546875" style="3" bestFit="1" customWidth="1"/>
    <col min="4842" max="4842" width="11.7109375" style="3" bestFit="1" customWidth="1"/>
    <col min="4843" max="4843" width="14.28515625" style="3" customWidth="1"/>
    <col min="4844" max="4844" width="11.7109375" style="3" bestFit="1" customWidth="1"/>
    <col min="4845" max="4845" width="14.140625" style="3" bestFit="1" customWidth="1"/>
    <col min="4846" max="4846" width="16.7109375" style="3" customWidth="1"/>
    <col min="4847" max="4847" width="16.5703125" style="3" customWidth="1"/>
    <col min="4848" max="4849" width="7.85546875" style="3" bestFit="1" customWidth="1"/>
    <col min="4850" max="4850" width="8" style="3" bestFit="1" customWidth="1"/>
    <col min="4851" max="4852" width="7.85546875" style="3" bestFit="1" customWidth="1"/>
    <col min="4853" max="4853" width="9.7109375" style="3" customWidth="1"/>
    <col min="4854" max="4854" width="12.85546875" style="3" customWidth="1"/>
    <col min="4855" max="5091" width="9.140625" style="3"/>
    <col min="5092" max="5092" width="9" style="3" bestFit="1" customWidth="1"/>
    <col min="5093" max="5093" width="9.85546875" style="3" bestFit="1" customWidth="1"/>
    <col min="5094" max="5094" width="9.140625" style="3" bestFit="1" customWidth="1"/>
    <col min="5095" max="5095" width="16" style="3" bestFit="1" customWidth="1"/>
    <col min="5096" max="5096" width="9" style="3" bestFit="1" customWidth="1"/>
    <col min="5097" max="5097" width="7.85546875" style="3" bestFit="1" customWidth="1"/>
    <col min="5098" max="5098" width="11.7109375" style="3" bestFit="1" customWidth="1"/>
    <col min="5099" max="5099" width="14.28515625" style="3" customWidth="1"/>
    <col min="5100" max="5100" width="11.7109375" style="3" bestFit="1" customWidth="1"/>
    <col min="5101" max="5101" width="14.140625" style="3" bestFit="1" customWidth="1"/>
    <col min="5102" max="5102" width="16.7109375" style="3" customWidth="1"/>
    <col min="5103" max="5103" width="16.5703125" style="3" customWidth="1"/>
    <col min="5104" max="5105" width="7.85546875" style="3" bestFit="1" customWidth="1"/>
    <col min="5106" max="5106" width="8" style="3" bestFit="1" customWidth="1"/>
    <col min="5107" max="5108" width="7.85546875" style="3" bestFit="1" customWidth="1"/>
    <col min="5109" max="5109" width="9.7109375" style="3" customWidth="1"/>
    <col min="5110" max="5110" width="12.85546875" style="3" customWidth="1"/>
    <col min="5111" max="5347" width="9.140625" style="3"/>
    <col min="5348" max="5348" width="9" style="3" bestFit="1" customWidth="1"/>
    <col min="5349" max="5349" width="9.85546875" style="3" bestFit="1" customWidth="1"/>
    <col min="5350" max="5350" width="9.140625" style="3" bestFit="1" customWidth="1"/>
    <col min="5351" max="5351" width="16" style="3" bestFit="1" customWidth="1"/>
    <col min="5352" max="5352" width="9" style="3" bestFit="1" customWidth="1"/>
    <col min="5353" max="5353" width="7.85546875" style="3" bestFit="1" customWidth="1"/>
    <col min="5354" max="5354" width="11.7109375" style="3" bestFit="1" customWidth="1"/>
    <col min="5355" max="5355" width="14.28515625" style="3" customWidth="1"/>
    <col min="5356" max="5356" width="11.7109375" style="3" bestFit="1" customWidth="1"/>
    <col min="5357" max="5357" width="14.140625" style="3" bestFit="1" customWidth="1"/>
    <col min="5358" max="5358" width="16.7109375" style="3" customWidth="1"/>
    <col min="5359" max="5359" width="16.5703125" style="3" customWidth="1"/>
    <col min="5360" max="5361" width="7.85546875" style="3" bestFit="1" customWidth="1"/>
    <col min="5362" max="5362" width="8" style="3" bestFit="1" customWidth="1"/>
    <col min="5363" max="5364" width="7.85546875" style="3" bestFit="1" customWidth="1"/>
    <col min="5365" max="5365" width="9.7109375" style="3" customWidth="1"/>
    <col min="5366" max="5366" width="12.85546875" style="3" customWidth="1"/>
    <col min="5367" max="5603" width="9.140625" style="3"/>
    <col min="5604" max="5604" width="9" style="3" bestFit="1" customWidth="1"/>
    <col min="5605" max="5605" width="9.85546875" style="3" bestFit="1" customWidth="1"/>
    <col min="5606" max="5606" width="9.140625" style="3" bestFit="1" customWidth="1"/>
    <col min="5607" max="5607" width="16" style="3" bestFit="1" customWidth="1"/>
    <col min="5608" max="5608" width="9" style="3" bestFit="1" customWidth="1"/>
    <col min="5609" max="5609" width="7.85546875" style="3" bestFit="1" customWidth="1"/>
    <col min="5610" max="5610" width="11.7109375" style="3" bestFit="1" customWidth="1"/>
    <col min="5611" max="5611" width="14.28515625" style="3" customWidth="1"/>
    <col min="5612" max="5612" width="11.7109375" style="3" bestFit="1" customWidth="1"/>
    <col min="5613" max="5613" width="14.140625" style="3" bestFit="1" customWidth="1"/>
    <col min="5614" max="5614" width="16.7109375" style="3" customWidth="1"/>
    <col min="5615" max="5615" width="16.5703125" style="3" customWidth="1"/>
    <col min="5616" max="5617" width="7.85546875" style="3" bestFit="1" customWidth="1"/>
    <col min="5618" max="5618" width="8" style="3" bestFit="1" customWidth="1"/>
    <col min="5619" max="5620" width="7.85546875" style="3" bestFit="1" customWidth="1"/>
    <col min="5621" max="5621" width="9.7109375" style="3" customWidth="1"/>
    <col min="5622" max="5622" width="12.85546875" style="3" customWidth="1"/>
    <col min="5623" max="5859" width="9.140625" style="3"/>
    <col min="5860" max="5860" width="9" style="3" bestFit="1" customWidth="1"/>
    <col min="5861" max="5861" width="9.85546875" style="3" bestFit="1" customWidth="1"/>
    <col min="5862" max="5862" width="9.140625" style="3" bestFit="1" customWidth="1"/>
    <col min="5863" max="5863" width="16" style="3" bestFit="1" customWidth="1"/>
    <col min="5864" max="5864" width="9" style="3" bestFit="1" customWidth="1"/>
    <col min="5865" max="5865" width="7.85546875" style="3" bestFit="1" customWidth="1"/>
    <col min="5866" max="5866" width="11.7109375" style="3" bestFit="1" customWidth="1"/>
    <col min="5867" max="5867" width="14.28515625" style="3" customWidth="1"/>
    <col min="5868" max="5868" width="11.7109375" style="3" bestFit="1" customWidth="1"/>
    <col min="5869" max="5869" width="14.140625" style="3" bestFit="1" customWidth="1"/>
    <col min="5870" max="5870" width="16.7109375" style="3" customWidth="1"/>
    <col min="5871" max="5871" width="16.5703125" style="3" customWidth="1"/>
    <col min="5872" max="5873" width="7.85546875" style="3" bestFit="1" customWidth="1"/>
    <col min="5874" max="5874" width="8" style="3" bestFit="1" customWidth="1"/>
    <col min="5875" max="5876" width="7.85546875" style="3" bestFit="1" customWidth="1"/>
    <col min="5877" max="5877" width="9.7109375" style="3" customWidth="1"/>
    <col min="5878" max="5878" width="12.85546875" style="3" customWidth="1"/>
    <col min="5879" max="6115" width="9.140625" style="3"/>
    <col min="6116" max="6116" width="9" style="3" bestFit="1" customWidth="1"/>
    <col min="6117" max="6117" width="9.85546875" style="3" bestFit="1" customWidth="1"/>
    <col min="6118" max="6118" width="9.140625" style="3" bestFit="1" customWidth="1"/>
    <col min="6119" max="6119" width="16" style="3" bestFit="1" customWidth="1"/>
    <col min="6120" max="6120" width="9" style="3" bestFit="1" customWidth="1"/>
    <col min="6121" max="6121" width="7.85546875" style="3" bestFit="1" customWidth="1"/>
    <col min="6122" max="6122" width="11.7109375" style="3" bestFit="1" customWidth="1"/>
    <col min="6123" max="6123" width="14.28515625" style="3" customWidth="1"/>
    <col min="6124" max="6124" width="11.7109375" style="3" bestFit="1" customWidth="1"/>
    <col min="6125" max="6125" width="14.140625" style="3" bestFit="1" customWidth="1"/>
    <col min="6126" max="6126" width="16.7109375" style="3" customWidth="1"/>
    <col min="6127" max="6127" width="16.5703125" style="3" customWidth="1"/>
    <col min="6128" max="6129" width="7.85546875" style="3" bestFit="1" customWidth="1"/>
    <col min="6130" max="6130" width="8" style="3" bestFit="1" customWidth="1"/>
    <col min="6131" max="6132" width="7.85546875" style="3" bestFit="1" customWidth="1"/>
    <col min="6133" max="6133" width="9.7109375" style="3" customWidth="1"/>
    <col min="6134" max="6134" width="12.85546875" style="3" customWidth="1"/>
    <col min="6135" max="6371" width="9.140625" style="3"/>
    <col min="6372" max="6372" width="9" style="3" bestFit="1" customWidth="1"/>
    <col min="6373" max="6373" width="9.85546875" style="3" bestFit="1" customWidth="1"/>
    <col min="6374" max="6374" width="9.140625" style="3" bestFit="1" customWidth="1"/>
    <col min="6375" max="6375" width="16" style="3" bestFit="1" customWidth="1"/>
    <col min="6376" max="6376" width="9" style="3" bestFit="1" customWidth="1"/>
    <col min="6377" max="6377" width="7.85546875" style="3" bestFit="1" customWidth="1"/>
    <col min="6378" max="6378" width="11.7109375" style="3" bestFit="1" customWidth="1"/>
    <col min="6379" max="6379" width="14.28515625" style="3" customWidth="1"/>
    <col min="6380" max="6380" width="11.7109375" style="3" bestFit="1" customWidth="1"/>
    <col min="6381" max="6381" width="14.140625" style="3" bestFit="1" customWidth="1"/>
    <col min="6382" max="6382" width="16.7109375" style="3" customWidth="1"/>
    <col min="6383" max="6383" width="16.5703125" style="3" customWidth="1"/>
    <col min="6384" max="6385" width="7.85546875" style="3" bestFit="1" customWidth="1"/>
    <col min="6386" max="6386" width="8" style="3" bestFit="1" customWidth="1"/>
    <col min="6387" max="6388" width="7.85546875" style="3" bestFit="1" customWidth="1"/>
    <col min="6389" max="6389" width="9.7109375" style="3" customWidth="1"/>
    <col min="6390" max="6390" width="12.85546875" style="3" customWidth="1"/>
    <col min="6391" max="6627" width="9.140625" style="3"/>
    <col min="6628" max="6628" width="9" style="3" bestFit="1" customWidth="1"/>
    <col min="6629" max="6629" width="9.85546875" style="3" bestFit="1" customWidth="1"/>
    <col min="6630" max="6630" width="9.140625" style="3" bestFit="1" customWidth="1"/>
    <col min="6631" max="6631" width="16" style="3" bestFit="1" customWidth="1"/>
    <col min="6632" max="6632" width="9" style="3" bestFit="1" customWidth="1"/>
    <col min="6633" max="6633" width="7.85546875" style="3" bestFit="1" customWidth="1"/>
    <col min="6634" max="6634" width="11.7109375" style="3" bestFit="1" customWidth="1"/>
    <col min="6635" max="6635" width="14.28515625" style="3" customWidth="1"/>
    <col min="6636" max="6636" width="11.7109375" style="3" bestFit="1" customWidth="1"/>
    <col min="6637" max="6637" width="14.140625" style="3" bestFit="1" customWidth="1"/>
    <col min="6638" max="6638" width="16.7109375" style="3" customWidth="1"/>
    <col min="6639" max="6639" width="16.5703125" style="3" customWidth="1"/>
    <col min="6640" max="6641" width="7.85546875" style="3" bestFit="1" customWidth="1"/>
    <col min="6642" max="6642" width="8" style="3" bestFit="1" customWidth="1"/>
    <col min="6643" max="6644" width="7.85546875" style="3" bestFit="1" customWidth="1"/>
    <col min="6645" max="6645" width="9.7109375" style="3" customWidth="1"/>
    <col min="6646" max="6646" width="12.85546875" style="3" customWidth="1"/>
    <col min="6647" max="6883" width="9.140625" style="3"/>
    <col min="6884" max="6884" width="9" style="3" bestFit="1" customWidth="1"/>
    <col min="6885" max="6885" width="9.85546875" style="3" bestFit="1" customWidth="1"/>
    <col min="6886" max="6886" width="9.140625" style="3" bestFit="1" customWidth="1"/>
    <col min="6887" max="6887" width="16" style="3" bestFit="1" customWidth="1"/>
    <col min="6888" max="6888" width="9" style="3" bestFit="1" customWidth="1"/>
    <col min="6889" max="6889" width="7.85546875" style="3" bestFit="1" customWidth="1"/>
    <col min="6890" max="6890" width="11.7109375" style="3" bestFit="1" customWidth="1"/>
    <col min="6891" max="6891" width="14.28515625" style="3" customWidth="1"/>
    <col min="6892" max="6892" width="11.7109375" style="3" bestFit="1" customWidth="1"/>
    <col min="6893" max="6893" width="14.140625" style="3" bestFit="1" customWidth="1"/>
    <col min="6894" max="6894" width="16.7109375" style="3" customWidth="1"/>
    <col min="6895" max="6895" width="16.5703125" style="3" customWidth="1"/>
    <col min="6896" max="6897" width="7.85546875" style="3" bestFit="1" customWidth="1"/>
    <col min="6898" max="6898" width="8" style="3" bestFit="1" customWidth="1"/>
    <col min="6899" max="6900" width="7.85546875" style="3" bestFit="1" customWidth="1"/>
    <col min="6901" max="6901" width="9.7109375" style="3" customWidth="1"/>
    <col min="6902" max="6902" width="12.85546875" style="3" customWidth="1"/>
    <col min="6903" max="7139" width="9.140625" style="3"/>
    <col min="7140" max="7140" width="9" style="3" bestFit="1" customWidth="1"/>
    <col min="7141" max="7141" width="9.85546875" style="3" bestFit="1" customWidth="1"/>
    <col min="7142" max="7142" width="9.140625" style="3" bestFit="1" customWidth="1"/>
    <col min="7143" max="7143" width="16" style="3" bestFit="1" customWidth="1"/>
    <col min="7144" max="7144" width="9" style="3" bestFit="1" customWidth="1"/>
    <col min="7145" max="7145" width="7.85546875" style="3" bestFit="1" customWidth="1"/>
    <col min="7146" max="7146" width="11.7109375" style="3" bestFit="1" customWidth="1"/>
    <col min="7147" max="7147" width="14.28515625" style="3" customWidth="1"/>
    <col min="7148" max="7148" width="11.7109375" style="3" bestFit="1" customWidth="1"/>
    <col min="7149" max="7149" width="14.140625" style="3" bestFit="1" customWidth="1"/>
    <col min="7150" max="7150" width="16.7109375" style="3" customWidth="1"/>
    <col min="7151" max="7151" width="16.5703125" style="3" customWidth="1"/>
    <col min="7152" max="7153" width="7.85546875" style="3" bestFit="1" customWidth="1"/>
    <col min="7154" max="7154" width="8" style="3" bestFit="1" customWidth="1"/>
    <col min="7155" max="7156" width="7.85546875" style="3" bestFit="1" customWidth="1"/>
    <col min="7157" max="7157" width="9.7109375" style="3" customWidth="1"/>
    <col min="7158" max="7158" width="12.85546875" style="3" customWidth="1"/>
    <col min="7159" max="7395" width="9.140625" style="3"/>
    <col min="7396" max="7396" width="9" style="3" bestFit="1" customWidth="1"/>
    <col min="7397" max="7397" width="9.85546875" style="3" bestFit="1" customWidth="1"/>
    <col min="7398" max="7398" width="9.140625" style="3" bestFit="1" customWidth="1"/>
    <col min="7399" max="7399" width="16" style="3" bestFit="1" customWidth="1"/>
    <col min="7400" max="7400" width="9" style="3" bestFit="1" customWidth="1"/>
    <col min="7401" max="7401" width="7.85546875" style="3" bestFit="1" customWidth="1"/>
    <col min="7402" max="7402" width="11.7109375" style="3" bestFit="1" customWidth="1"/>
    <col min="7403" max="7403" width="14.28515625" style="3" customWidth="1"/>
    <col min="7404" max="7404" width="11.7109375" style="3" bestFit="1" customWidth="1"/>
    <col min="7405" max="7405" width="14.140625" style="3" bestFit="1" customWidth="1"/>
    <col min="7406" max="7406" width="16.7109375" style="3" customWidth="1"/>
    <col min="7407" max="7407" width="16.5703125" style="3" customWidth="1"/>
    <col min="7408" max="7409" width="7.85546875" style="3" bestFit="1" customWidth="1"/>
    <col min="7410" max="7410" width="8" style="3" bestFit="1" customWidth="1"/>
    <col min="7411" max="7412" width="7.85546875" style="3" bestFit="1" customWidth="1"/>
    <col min="7413" max="7413" width="9.7109375" style="3" customWidth="1"/>
    <col min="7414" max="7414" width="12.85546875" style="3" customWidth="1"/>
    <col min="7415" max="7651" width="9.140625" style="3"/>
    <col min="7652" max="7652" width="9" style="3" bestFit="1" customWidth="1"/>
    <col min="7653" max="7653" width="9.85546875" style="3" bestFit="1" customWidth="1"/>
    <col min="7654" max="7654" width="9.140625" style="3" bestFit="1" customWidth="1"/>
    <col min="7655" max="7655" width="16" style="3" bestFit="1" customWidth="1"/>
    <col min="7656" max="7656" width="9" style="3" bestFit="1" customWidth="1"/>
    <col min="7657" max="7657" width="7.85546875" style="3" bestFit="1" customWidth="1"/>
    <col min="7658" max="7658" width="11.7109375" style="3" bestFit="1" customWidth="1"/>
    <col min="7659" max="7659" width="14.28515625" style="3" customWidth="1"/>
    <col min="7660" max="7660" width="11.7109375" style="3" bestFit="1" customWidth="1"/>
    <col min="7661" max="7661" width="14.140625" style="3" bestFit="1" customWidth="1"/>
    <col min="7662" max="7662" width="16.7109375" style="3" customWidth="1"/>
    <col min="7663" max="7663" width="16.5703125" style="3" customWidth="1"/>
    <col min="7664" max="7665" width="7.85546875" style="3" bestFit="1" customWidth="1"/>
    <col min="7666" max="7666" width="8" style="3" bestFit="1" customWidth="1"/>
    <col min="7667" max="7668" width="7.85546875" style="3" bestFit="1" customWidth="1"/>
    <col min="7669" max="7669" width="9.7109375" style="3" customWidth="1"/>
    <col min="7670" max="7670" width="12.85546875" style="3" customWidth="1"/>
    <col min="7671" max="7907" width="9.140625" style="3"/>
    <col min="7908" max="7908" width="9" style="3" bestFit="1" customWidth="1"/>
    <col min="7909" max="7909" width="9.85546875" style="3" bestFit="1" customWidth="1"/>
    <col min="7910" max="7910" width="9.140625" style="3" bestFit="1" customWidth="1"/>
    <col min="7911" max="7911" width="16" style="3" bestFit="1" customWidth="1"/>
    <col min="7912" max="7912" width="9" style="3" bestFit="1" customWidth="1"/>
    <col min="7913" max="7913" width="7.85546875" style="3" bestFit="1" customWidth="1"/>
    <col min="7914" max="7914" width="11.7109375" style="3" bestFit="1" customWidth="1"/>
    <col min="7915" max="7915" width="14.28515625" style="3" customWidth="1"/>
    <col min="7916" max="7916" width="11.7109375" style="3" bestFit="1" customWidth="1"/>
    <col min="7917" max="7917" width="14.140625" style="3" bestFit="1" customWidth="1"/>
    <col min="7918" max="7918" width="16.7109375" style="3" customWidth="1"/>
    <col min="7919" max="7919" width="16.5703125" style="3" customWidth="1"/>
    <col min="7920" max="7921" width="7.85546875" style="3" bestFit="1" customWidth="1"/>
    <col min="7922" max="7922" width="8" style="3" bestFit="1" customWidth="1"/>
    <col min="7923" max="7924" width="7.85546875" style="3" bestFit="1" customWidth="1"/>
    <col min="7925" max="7925" width="9.7109375" style="3" customWidth="1"/>
    <col min="7926" max="7926" width="12.85546875" style="3" customWidth="1"/>
    <col min="7927" max="8163" width="9.140625" style="3"/>
    <col min="8164" max="8164" width="9" style="3" bestFit="1" customWidth="1"/>
    <col min="8165" max="8165" width="9.85546875" style="3" bestFit="1" customWidth="1"/>
    <col min="8166" max="8166" width="9.140625" style="3" bestFit="1" customWidth="1"/>
    <col min="8167" max="8167" width="16" style="3" bestFit="1" customWidth="1"/>
    <col min="8168" max="8168" width="9" style="3" bestFit="1" customWidth="1"/>
    <col min="8169" max="8169" width="7.85546875" style="3" bestFit="1" customWidth="1"/>
    <col min="8170" max="8170" width="11.7109375" style="3" bestFit="1" customWidth="1"/>
    <col min="8171" max="8171" width="14.28515625" style="3" customWidth="1"/>
    <col min="8172" max="8172" width="11.7109375" style="3" bestFit="1" customWidth="1"/>
    <col min="8173" max="8173" width="14.140625" style="3" bestFit="1" customWidth="1"/>
    <col min="8174" max="8174" width="16.7109375" style="3" customWidth="1"/>
    <col min="8175" max="8175" width="16.5703125" style="3" customWidth="1"/>
    <col min="8176" max="8177" width="7.85546875" style="3" bestFit="1" customWidth="1"/>
    <col min="8178" max="8178" width="8" style="3" bestFit="1" customWidth="1"/>
    <col min="8179" max="8180" width="7.85546875" style="3" bestFit="1" customWidth="1"/>
    <col min="8181" max="8181" width="9.7109375" style="3" customWidth="1"/>
    <col min="8182" max="8182" width="12.85546875" style="3" customWidth="1"/>
    <col min="8183" max="8419" width="9.140625" style="3"/>
    <col min="8420" max="8420" width="9" style="3" bestFit="1" customWidth="1"/>
    <col min="8421" max="8421" width="9.85546875" style="3" bestFit="1" customWidth="1"/>
    <col min="8422" max="8422" width="9.140625" style="3" bestFit="1" customWidth="1"/>
    <col min="8423" max="8423" width="16" style="3" bestFit="1" customWidth="1"/>
    <col min="8424" max="8424" width="9" style="3" bestFit="1" customWidth="1"/>
    <col min="8425" max="8425" width="7.85546875" style="3" bestFit="1" customWidth="1"/>
    <col min="8426" max="8426" width="11.7109375" style="3" bestFit="1" customWidth="1"/>
    <col min="8427" max="8427" width="14.28515625" style="3" customWidth="1"/>
    <col min="8428" max="8428" width="11.7109375" style="3" bestFit="1" customWidth="1"/>
    <col min="8429" max="8429" width="14.140625" style="3" bestFit="1" customWidth="1"/>
    <col min="8430" max="8430" width="16.7109375" style="3" customWidth="1"/>
    <col min="8431" max="8431" width="16.5703125" style="3" customWidth="1"/>
    <col min="8432" max="8433" width="7.85546875" style="3" bestFit="1" customWidth="1"/>
    <col min="8434" max="8434" width="8" style="3" bestFit="1" customWidth="1"/>
    <col min="8435" max="8436" width="7.85546875" style="3" bestFit="1" customWidth="1"/>
    <col min="8437" max="8437" width="9.7109375" style="3" customWidth="1"/>
    <col min="8438" max="8438" width="12.85546875" style="3" customWidth="1"/>
    <col min="8439" max="8675" width="9.140625" style="3"/>
    <col min="8676" max="8676" width="9" style="3" bestFit="1" customWidth="1"/>
    <col min="8677" max="8677" width="9.85546875" style="3" bestFit="1" customWidth="1"/>
    <col min="8678" max="8678" width="9.140625" style="3" bestFit="1" customWidth="1"/>
    <col min="8679" max="8679" width="16" style="3" bestFit="1" customWidth="1"/>
    <col min="8680" max="8680" width="9" style="3" bestFit="1" customWidth="1"/>
    <col min="8681" max="8681" width="7.85546875" style="3" bestFit="1" customWidth="1"/>
    <col min="8682" max="8682" width="11.7109375" style="3" bestFit="1" customWidth="1"/>
    <col min="8683" max="8683" width="14.28515625" style="3" customWidth="1"/>
    <col min="8684" max="8684" width="11.7109375" style="3" bestFit="1" customWidth="1"/>
    <col min="8685" max="8685" width="14.140625" style="3" bestFit="1" customWidth="1"/>
    <col min="8686" max="8686" width="16.7109375" style="3" customWidth="1"/>
    <col min="8687" max="8687" width="16.5703125" style="3" customWidth="1"/>
    <col min="8688" max="8689" width="7.85546875" style="3" bestFit="1" customWidth="1"/>
    <col min="8690" max="8690" width="8" style="3" bestFit="1" customWidth="1"/>
    <col min="8691" max="8692" width="7.85546875" style="3" bestFit="1" customWidth="1"/>
    <col min="8693" max="8693" width="9.7109375" style="3" customWidth="1"/>
    <col min="8694" max="8694" width="12.85546875" style="3" customWidth="1"/>
    <col min="8695" max="8931" width="9.140625" style="3"/>
    <col min="8932" max="8932" width="9" style="3" bestFit="1" customWidth="1"/>
    <col min="8933" max="8933" width="9.85546875" style="3" bestFit="1" customWidth="1"/>
    <col min="8934" max="8934" width="9.140625" style="3" bestFit="1" customWidth="1"/>
    <col min="8935" max="8935" width="16" style="3" bestFit="1" customWidth="1"/>
    <col min="8936" max="8936" width="9" style="3" bestFit="1" customWidth="1"/>
    <col min="8937" max="8937" width="7.85546875" style="3" bestFit="1" customWidth="1"/>
    <col min="8938" max="8938" width="11.7109375" style="3" bestFit="1" customWidth="1"/>
    <col min="8939" max="8939" width="14.28515625" style="3" customWidth="1"/>
    <col min="8940" max="8940" width="11.7109375" style="3" bestFit="1" customWidth="1"/>
    <col min="8941" max="8941" width="14.140625" style="3" bestFit="1" customWidth="1"/>
    <col min="8942" max="8942" width="16.7109375" style="3" customWidth="1"/>
    <col min="8943" max="8943" width="16.5703125" style="3" customWidth="1"/>
    <col min="8944" max="8945" width="7.85546875" style="3" bestFit="1" customWidth="1"/>
    <col min="8946" max="8946" width="8" style="3" bestFit="1" customWidth="1"/>
    <col min="8947" max="8948" width="7.85546875" style="3" bestFit="1" customWidth="1"/>
    <col min="8949" max="8949" width="9.7109375" style="3" customWidth="1"/>
    <col min="8950" max="8950" width="12.85546875" style="3" customWidth="1"/>
    <col min="8951" max="9187" width="9.140625" style="3"/>
    <col min="9188" max="9188" width="9" style="3" bestFit="1" customWidth="1"/>
    <col min="9189" max="9189" width="9.85546875" style="3" bestFit="1" customWidth="1"/>
    <col min="9190" max="9190" width="9.140625" style="3" bestFit="1" customWidth="1"/>
    <col min="9191" max="9191" width="16" style="3" bestFit="1" customWidth="1"/>
    <col min="9192" max="9192" width="9" style="3" bestFit="1" customWidth="1"/>
    <col min="9193" max="9193" width="7.85546875" style="3" bestFit="1" customWidth="1"/>
    <col min="9194" max="9194" width="11.7109375" style="3" bestFit="1" customWidth="1"/>
    <col min="9195" max="9195" width="14.28515625" style="3" customWidth="1"/>
    <col min="9196" max="9196" width="11.7109375" style="3" bestFit="1" customWidth="1"/>
    <col min="9197" max="9197" width="14.140625" style="3" bestFit="1" customWidth="1"/>
    <col min="9198" max="9198" width="16.7109375" style="3" customWidth="1"/>
    <col min="9199" max="9199" width="16.5703125" style="3" customWidth="1"/>
    <col min="9200" max="9201" width="7.85546875" style="3" bestFit="1" customWidth="1"/>
    <col min="9202" max="9202" width="8" style="3" bestFit="1" customWidth="1"/>
    <col min="9203" max="9204" width="7.85546875" style="3" bestFit="1" customWidth="1"/>
    <col min="9205" max="9205" width="9.7109375" style="3" customWidth="1"/>
    <col min="9206" max="9206" width="12.85546875" style="3" customWidth="1"/>
    <col min="9207" max="9443" width="9.140625" style="3"/>
    <col min="9444" max="9444" width="9" style="3" bestFit="1" customWidth="1"/>
    <col min="9445" max="9445" width="9.85546875" style="3" bestFit="1" customWidth="1"/>
    <col min="9446" max="9446" width="9.140625" style="3" bestFit="1" customWidth="1"/>
    <col min="9447" max="9447" width="16" style="3" bestFit="1" customWidth="1"/>
    <col min="9448" max="9448" width="9" style="3" bestFit="1" customWidth="1"/>
    <col min="9449" max="9449" width="7.85546875" style="3" bestFit="1" customWidth="1"/>
    <col min="9450" max="9450" width="11.7109375" style="3" bestFit="1" customWidth="1"/>
    <col min="9451" max="9451" width="14.28515625" style="3" customWidth="1"/>
    <col min="9452" max="9452" width="11.7109375" style="3" bestFit="1" customWidth="1"/>
    <col min="9453" max="9453" width="14.140625" style="3" bestFit="1" customWidth="1"/>
    <col min="9454" max="9454" width="16.7109375" style="3" customWidth="1"/>
    <col min="9455" max="9455" width="16.5703125" style="3" customWidth="1"/>
    <col min="9456" max="9457" width="7.85546875" style="3" bestFit="1" customWidth="1"/>
    <col min="9458" max="9458" width="8" style="3" bestFit="1" customWidth="1"/>
    <col min="9459" max="9460" width="7.85546875" style="3" bestFit="1" customWidth="1"/>
    <col min="9461" max="9461" width="9.7109375" style="3" customWidth="1"/>
    <col min="9462" max="9462" width="12.85546875" style="3" customWidth="1"/>
    <col min="9463" max="9699" width="9.140625" style="3"/>
    <col min="9700" max="9700" width="9" style="3" bestFit="1" customWidth="1"/>
    <col min="9701" max="9701" width="9.85546875" style="3" bestFit="1" customWidth="1"/>
    <col min="9702" max="9702" width="9.140625" style="3" bestFit="1" customWidth="1"/>
    <col min="9703" max="9703" width="16" style="3" bestFit="1" customWidth="1"/>
    <col min="9704" max="9704" width="9" style="3" bestFit="1" customWidth="1"/>
    <col min="9705" max="9705" width="7.85546875" style="3" bestFit="1" customWidth="1"/>
    <col min="9706" max="9706" width="11.7109375" style="3" bestFit="1" customWidth="1"/>
    <col min="9707" max="9707" width="14.28515625" style="3" customWidth="1"/>
    <col min="9708" max="9708" width="11.7109375" style="3" bestFit="1" customWidth="1"/>
    <col min="9709" max="9709" width="14.140625" style="3" bestFit="1" customWidth="1"/>
    <col min="9710" max="9710" width="16.7109375" style="3" customWidth="1"/>
    <col min="9711" max="9711" width="16.5703125" style="3" customWidth="1"/>
    <col min="9712" max="9713" width="7.85546875" style="3" bestFit="1" customWidth="1"/>
    <col min="9714" max="9714" width="8" style="3" bestFit="1" customWidth="1"/>
    <col min="9715" max="9716" width="7.85546875" style="3" bestFit="1" customWidth="1"/>
    <col min="9717" max="9717" width="9.7109375" style="3" customWidth="1"/>
    <col min="9718" max="9718" width="12.85546875" style="3" customWidth="1"/>
    <col min="9719" max="9955" width="9.140625" style="3"/>
    <col min="9956" max="9956" width="9" style="3" bestFit="1" customWidth="1"/>
    <col min="9957" max="9957" width="9.85546875" style="3" bestFit="1" customWidth="1"/>
    <col min="9958" max="9958" width="9.140625" style="3" bestFit="1" customWidth="1"/>
    <col min="9959" max="9959" width="16" style="3" bestFit="1" customWidth="1"/>
    <col min="9960" max="9960" width="9" style="3" bestFit="1" customWidth="1"/>
    <col min="9961" max="9961" width="7.85546875" style="3" bestFit="1" customWidth="1"/>
    <col min="9962" max="9962" width="11.7109375" style="3" bestFit="1" customWidth="1"/>
    <col min="9963" max="9963" width="14.28515625" style="3" customWidth="1"/>
    <col min="9964" max="9964" width="11.7109375" style="3" bestFit="1" customWidth="1"/>
    <col min="9965" max="9965" width="14.140625" style="3" bestFit="1" customWidth="1"/>
    <col min="9966" max="9966" width="16.7109375" style="3" customWidth="1"/>
    <col min="9967" max="9967" width="16.5703125" style="3" customWidth="1"/>
    <col min="9968" max="9969" width="7.85546875" style="3" bestFit="1" customWidth="1"/>
    <col min="9970" max="9970" width="8" style="3" bestFit="1" customWidth="1"/>
    <col min="9971" max="9972" width="7.85546875" style="3" bestFit="1" customWidth="1"/>
    <col min="9973" max="9973" width="9.7109375" style="3" customWidth="1"/>
    <col min="9974" max="9974" width="12.85546875" style="3" customWidth="1"/>
    <col min="9975" max="10211" width="9.140625" style="3"/>
    <col min="10212" max="10212" width="9" style="3" bestFit="1" customWidth="1"/>
    <col min="10213" max="10213" width="9.85546875" style="3" bestFit="1" customWidth="1"/>
    <col min="10214" max="10214" width="9.140625" style="3" bestFit="1" customWidth="1"/>
    <col min="10215" max="10215" width="16" style="3" bestFit="1" customWidth="1"/>
    <col min="10216" max="10216" width="9" style="3" bestFit="1" customWidth="1"/>
    <col min="10217" max="10217" width="7.85546875" style="3" bestFit="1" customWidth="1"/>
    <col min="10218" max="10218" width="11.7109375" style="3" bestFit="1" customWidth="1"/>
    <col min="10219" max="10219" width="14.28515625" style="3" customWidth="1"/>
    <col min="10220" max="10220" width="11.7109375" style="3" bestFit="1" customWidth="1"/>
    <col min="10221" max="10221" width="14.140625" style="3" bestFit="1" customWidth="1"/>
    <col min="10222" max="10222" width="16.7109375" style="3" customWidth="1"/>
    <col min="10223" max="10223" width="16.5703125" style="3" customWidth="1"/>
    <col min="10224" max="10225" width="7.85546875" style="3" bestFit="1" customWidth="1"/>
    <col min="10226" max="10226" width="8" style="3" bestFit="1" customWidth="1"/>
    <col min="10227" max="10228" width="7.85546875" style="3" bestFit="1" customWidth="1"/>
    <col min="10229" max="10229" width="9.7109375" style="3" customWidth="1"/>
    <col min="10230" max="10230" width="12.85546875" style="3" customWidth="1"/>
    <col min="10231" max="10467" width="9.140625" style="3"/>
    <col min="10468" max="10468" width="9" style="3" bestFit="1" customWidth="1"/>
    <col min="10469" max="10469" width="9.85546875" style="3" bestFit="1" customWidth="1"/>
    <col min="10470" max="10470" width="9.140625" style="3" bestFit="1" customWidth="1"/>
    <col min="10471" max="10471" width="16" style="3" bestFit="1" customWidth="1"/>
    <col min="10472" max="10472" width="9" style="3" bestFit="1" customWidth="1"/>
    <col min="10473" max="10473" width="7.85546875" style="3" bestFit="1" customWidth="1"/>
    <col min="10474" max="10474" width="11.7109375" style="3" bestFit="1" customWidth="1"/>
    <col min="10475" max="10475" width="14.28515625" style="3" customWidth="1"/>
    <col min="10476" max="10476" width="11.7109375" style="3" bestFit="1" customWidth="1"/>
    <col min="10477" max="10477" width="14.140625" style="3" bestFit="1" customWidth="1"/>
    <col min="10478" max="10478" width="16.7109375" style="3" customWidth="1"/>
    <col min="10479" max="10479" width="16.5703125" style="3" customWidth="1"/>
    <col min="10480" max="10481" width="7.85546875" style="3" bestFit="1" customWidth="1"/>
    <col min="10482" max="10482" width="8" style="3" bestFit="1" customWidth="1"/>
    <col min="10483" max="10484" width="7.85546875" style="3" bestFit="1" customWidth="1"/>
    <col min="10485" max="10485" width="9.7109375" style="3" customWidth="1"/>
    <col min="10486" max="10486" width="12.85546875" style="3" customWidth="1"/>
    <col min="10487" max="10723" width="9.140625" style="3"/>
    <col min="10724" max="10724" width="9" style="3" bestFit="1" customWidth="1"/>
    <col min="10725" max="10725" width="9.85546875" style="3" bestFit="1" customWidth="1"/>
    <col min="10726" max="10726" width="9.140625" style="3" bestFit="1" customWidth="1"/>
    <col min="10727" max="10727" width="16" style="3" bestFit="1" customWidth="1"/>
    <col min="10728" max="10728" width="9" style="3" bestFit="1" customWidth="1"/>
    <col min="10729" max="10729" width="7.85546875" style="3" bestFit="1" customWidth="1"/>
    <col min="10730" max="10730" width="11.7109375" style="3" bestFit="1" customWidth="1"/>
    <col min="10731" max="10731" width="14.28515625" style="3" customWidth="1"/>
    <col min="10732" max="10732" width="11.7109375" style="3" bestFit="1" customWidth="1"/>
    <col min="10733" max="10733" width="14.140625" style="3" bestFit="1" customWidth="1"/>
    <col min="10734" max="10734" width="16.7109375" style="3" customWidth="1"/>
    <col min="10735" max="10735" width="16.5703125" style="3" customWidth="1"/>
    <col min="10736" max="10737" width="7.85546875" style="3" bestFit="1" customWidth="1"/>
    <col min="10738" max="10738" width="8" style="3" bestFit="1" customWidth="1"/>
    <col min="10739" max="10740" width="7.85546875" style="3" bestFit="1" customWidth="1"/>
    <col min="10741" max="10741" width="9.7109375" style="3" customWidth="1"/>
    <col min="10742" max="10742" width="12.85546875" style="3" customWidth="1"/>
    <col min="10743" max="10979" width="9.140625" style="3"/>
    <col min="10980" max="10980" width="9" style="3" bestFit="1" customWidth="1"/>
    <col min="10981" max="10981" width="9.85546875" style="3" bestFit="1" customWidth="1"/>
    <col min="10982" max="10982" width="9.140625" style="3" bestFit="1" customWidth="1"/>
    <col min="10983" max="10983" width="16" style="3" bestFit="1" customWidth="1"/>
    <col min="10984" max="10984" width="9" style="3" bestFit="1" customWidth="1"/>
    <col min="10985" max="10985" width="7.85546875" style="3" bestFit="1" customWidth="1"/>
    <col min="10986" max="10986" width="11.7109375" style="3" bestFit="1" customWidth="1"/>
    <col min="10987" max="10987" width="14.28515625" style="3" customWidth="1"/>
    <col min="10988" max="10988" width="11.7109375" style="3" bestFit="1" customWidth="1"/>
    <col min="10989" max="10989" width="14.140625" style="3" bestFit="1" customWidth="1"/>
    <col min="10990" max="10990" width="16.7109375" style="3" customWidth="1"/>
    <col min="10991" max="10991" width="16.5703125" style="3" customWidth="1"/>
    <col min="10992" max="10993" width="7.85546875" style="3" bestFit="1" customWidth="1"/>
    <col min="10994" max="10994" width="8" style="3" bestFit="1" customWidth="1"/>
    <col min="10995" max="10996" width="7.85546875" style="3" bestFit="1" customWidth="1"/>
    <col min="10997" max="10997" width="9.7109375" style="3" customWidth="1"/>
    <col min="10998" max="10998" width="12.85546875" style="3" customWidth="1"/>
    <col min="10999" max="11235" width="9.140625" style="3"/>
    <col min="11236" max="11236" width="9" style="3" bestFit="1" customWidth="1"/>
    <col min="11237" max="11237" width="9.85546875" style="3" bestFit="1" customWidth="1"/>
    <col min="11238" max="11238" width="9.140625" style="3" bestFit="1" customWidth="1"/>
    <col min="11239" max="11239" width="16" style="3" bestFit="1" customWidth="1"/>
    <col min="11240" max="11240" width="9" style="3" bestFit="1" customWidth="1"/>
    <col min="11241" max="11241" width="7.85546875" style="3" bestFit="1" customWidth="1"/>
    <col min="11242" max="11242" width="11.7109375" style="3" bestFit="1" customWidth="1"/>
    <col min="11243" max="11243" width="14.28515625" style="3" customWidth="1"/>
    <col min="11244" max="11244" width="11.7109375" style="3" bestFit="1" customWidth="1"/>
    <col min="11245" max="11245" width="14.140625" style="3" bestFit="1" customWidth="1"/>
    <col min="11246" max="11246" width="16.7109375" style="3" customWidth="1"/>
    <col min="11247" max="11247" width="16.5703125" style="3" customWidth="1"/>
    <col min="11248" max="11249" width="7.85546875" style="3" bestFit="1" customWidth="1"/>
    <col min="11250" max="11250" width="8" style="3" bestFit="1" customWidth="1"/>
    <col min="11251" max="11252" width="7.85546875" style="3" bestFit="1" customWidth="1"/>
    <col min="11253" max="11253" width="9.7109375" style="3" customWidth="1"/>
    <col min="11254" max="11254" width="12.85546875" style="3" customWidth="1"/>
    <col min="11255" max="11491" width="9.140625" style="3"/>
    <col min="11492" max="11492" width="9" style="3" bestFit="1" customWidth="1"/>
    <col min="11493" max="11493" width="9.85546875" style="3" bestFit="1" customWidth="1"/>
    <col min="11494" max="11494" width="9.140625" style="3" bestFit="1" customWidth="1"/>
    <col min="11495" max="11495" width="16" style="3" bestFit="1" customWidth="1"/>
    <col min="11496" max="11496" width="9" style="3" bestFit="1" customWidth="1"/>
    <col min="11497" max="11497" width="7.85546875" style="3" bestFit="1" customWidth="1"/>
    <col min="11498" max="11498" width="11.7109375" style="3" bestFit="1" customWidth="1"/>
    <col min="11499" max="11499" width="14.28515625" style="3" customWidth="1"/>
    <col min="11500" max="11500" width="11.7109375" style="3" bestFit="1" customWidth="1"/>
    <col min="11501" max="11501" width="14.140625" style="3" bestFit="1" customWidth="1"/>
    <col min="11502" max="11502" width="16.7109375" style="3" customWidth="1"/>
    <col min="11503" max="11503" width="16.5703125" style="3" customWidth="1"/>
    <col min="11504" max="11505" width="7.85546875" style="3" bestFit="1" customWidth="1"/>
    <col min="11506" max="11506" width="8" style="3" bestFit="1" customWidth="1"/>
    <col min="11507" max="11508" width="7.85546875" style="3" bestFit="1" customWidth="1"/>
    <col min="11509" max="11509" width="9.7109375" style="3" customWidth="1"/>
    <col min="11510" max="11510" width="12.85546875" style="3" customWidth="1"/>
    <col min="11511" max="11747" width="9.140625" style="3"/>
    <col min="11748" max="11748" width="9" style="3" bestFit="1" customWidth="1"/>
    <col min="11749" max="11749" width="9.85546875" style="3" bestFit="1" customWidth="1"/>
    <col min="11750" max="11750" width="9.140625" style="3" bestFit="1" customWidth="1"/>
    <col min="11751" max="11751" width="16" style="3" bestFit="1" customWidth="1"/>
    <col min="11752" max="11752" width="9" style="3" bestFit="1" customWidth="1"/>
    <col min="11753" max="11753" width="7.85546875" style="3" bestFit="1" customWidth="1"/>
    <col min="11754" max="11754" width="11.7109375" style="3" bestFit="1" customWidth="1"/>
    <col min="11755" max="11755" width="14.28515625" style="3" customWidth="1"/>
    <col min="11756" max="11756" width="11.7109375" style="3" bestFit="1" customWidth="1"/>
    <col min="11757" max="11757" width="14.140625" style="3" bestFit="1" customWidth="1"/>
    <col min="11758" max="11758" width="16.7109375" style="3" customWidth="1"/>
    <col min="11759" max="11759" width="16.5703125" style="3" customWidth="1"/>
    <col min="11760" max="11761" width="7.85546875" style="3" bestFit="1" customWidth="1"/>
    <col min="11762" max="11762" width="8" style="3" bestFit="1" customWidth="1"/>
    <col min="11763" max="11764" width="7.85546875" style="3" bestFit="1" customWidth="1"/>
    <col min="11765" max="11765" width="9.7109375" style="3" customWidth="1"/>
    <col min="11766" max="11766" width="12.85546875" style="3" customWidth="1"/>
    <col min="11767" max="12003" width="9.140625" style="3"/>
    <col min="12004" max="12004" width="9" style="3" bestFit="1" customWidth="1"/>
    <col min="12005" max="12005" width="9.85546875" style="3" bestFit="1" customWidth="1"/>
    <col min="12006" max="12006" width="9.140625" style="3" bestFit="1" customWidth="1"/>
    <col min="12007" max="12007" width="16" style="3" bestFit="1" customWidth="1"/>
    <col min="12008" max="12008" width="9" style="3" bestFit="1" customWidth="1"/>
    <col min="12009" max="12009" width="7.85546875" style="3" bestFit="1" customWidth="1"/>
    <col min="12010" max="12010" width="11.7109375" style="3" bestFit="1" customWidth="1"/>
    <col min="12011" max="12011" width="14.28515625" style="3" customWidth="1"/>
    <col min="12012" max="12012" width="11.7109375" style="3" bestFit="1" customWidth="1"/>
    <col min="12013" max="12013" width="14.140625" style="3" bestFit="1" customWidth="1"/>
    <col min="12014" max="12014" width="16.7109375" style="3" customWidth="1"/>
    <col min="12015" max="12015" width="16.5703125" style="3" customWidth="1"/>
    <col min="12016" max="12017" width="7.85546875" style="3" bestFit="1" customWidth="1"/>
    <col min="12018" max="12018" width="8" style="3" bestFit="1" customWidth="1"/>
    <col min="12019" max="12020" width="7.85546875" style="3" bestFit="1" customWidth="1"/>
    <col min="12021" max="12021" width="9.7109375" style="3" customWidth="1"/>
    <col min="12022" max="12022" width="12.85546875" style="3" customWidth="1"/>
    <col min="12023" max="12259" width="9.140625" style="3"/>
    <col min="12260" max="12260" width="9" style="3" bestFit="1" customWidth="1"/>
    <col min="12261" max="12261" width="9.85546875" style="3" bestFit="1" customWidth="1"/>
    <col min="12262" max="12262" width="9.140625" style="3" bestFit="1" customWidth="1"/>
    <col min="12263" max="12263" width="16" style="3" bestFit="1" customWidth="1"/>
    <col min="12264" max="12264" width="9" style="3" bestFit="1" customWidth="1"/>
    <col min="12265" max="12265" width="7.85546875" style="3" bestFit="1" customWidth="1"/>
    <col min="12266" max="12266" width="11.7109375" style="3" bestFit="1" customWidth="1"/>
    <col min="12267" max="12267" width="14.28515625" style="3" customWidth="1"/>
    <col min="12268" max="12268" width="11.7109375" style="3" bestFit="1" customWidth="1"/>
    <col min="12269" max="12269" width="14.140625" style="3" bestFit="1" customWidth="1"/>
    <col min="12270" max="12270" width="16.7109375" style="3" customWidth="1"/>
    <col min="12271" max="12271" width="16.5703125" style="3" customWidth="1"/>
    <col min="12272" max="12273" width="7.85546875" style="3" bestFit="1" customWidth="1"/>
    <col min="12274" max="12274" width="8" style="3" bestFit="1" customWidth="1"/>
    <col min="12275" max="12276" width="7.85546875" style="3" bestFit="1" customWidth="1"/>
    <col min="12277" max="12277" width="9.7109375" style="3" customWidth="1"/>
    <col min="12278" max="12278" width="12.85546875" style="3" customWidth="1"/>
    <col min="12279" max="12515" width="9.140625" style="3"/>
    <col min="12516" max="12516" width="9" style="3" bestFit="1" customWidth="1"/>
    <col min="12517" max="12517" width="9.85546875" style="3" bestFit="1" customWidth="1"/>
    <col min="12518" max="12518" width="9.140625" style="3" bestFit="1" customWidth="1"/>
    <col min="12519" max="12519" width="16" style="3" bestFit="1" customWidth="1"/>
    <col min="12520" max="12520" width="9" style="3" bestFit="1" customWidth="1"/>
    <col min="12521" max="12521" width="7.85546875" style="3" bestFit="1" customWidth="1"/>
    <col min="12522" max="12522" width="11.7109375" style="3" bestFit="1" customWidth="1"/>
    <col min="12523" max="12523" width="14.28515625" style="3" customWidth="1"/>
    <col min="12524" max="12524" width="11.7109375" style="3" bestFit="1" customWidth="1"/>
    <col min="12525" max="12525" width="14.140625" style="3" bestFit="1" customWidth="1"/>
    <col min="12526" max="12526" width="16.7109375" style="3" customWidth="1"/>
    <col min="12527" max="12527" width="16.5703125" style="3" customWidth="1"/>
    <col min="12528" max="12529" width="7.85546875" style="3" bestFit="1" customWidth="1"/>
    <col min="12530" max="12530" width="8" style="3" bestFit="1" customWidth="1"/>
    <col min="12531" max="12532" width="7.85546875" style="3" bestFit="1" customWidth="1"/>
    <col min="12533" max="12533" width="9.7109375" style="3" customWidth="1"/>
    <col min="12534" max="12534" width="12.85546875" style="3" customWidth="1"/>
    <col min="12535" max="12771" width="9.140625" style="3"/>
    <col min="12772" max="12772" width="9" style="3" bestFit="1" customWidth="1"/>
    <col min="12773" max="12773" width="9.85546875" style="3" bestFit="1" customWidth="1"/>
    <col min="12774" max="12774" width="9.140625" style="3" bestFit="1" customWidth="1"/>
    <col min="12775" max="12775" width="16" style="3" bestFit="1" customWidth="1"/>
    <col min="12776" max="12776" width="9" style="3" bestFit="1" customWidth="1"/>
    <col min="12777" max="12777" width="7.85546875" style="3" bestFit="1" customWidth="1"/>
    <col min="12778" max="12778" width="11.7109375" style="3" bestFit="1" customWidth="1"/>
    <col min="12779" max="12779" width="14.28515625" style="3" customWidth="1"/>
    <col min="12780" max="12780" width="11.7109375" style="3" bestFit="1" customWidth="1"/>
    <col min="12781" max="12781" width="14.140625" style="3" bestFit="1" customWidth="1"/>
    <col min="12782" max="12782" width="16.7109375" style="3" customWidth="1"/>
    <col min="12783" max="12783" width="16.5703125" style="3" customWidth="1"/>
    <col min="12784" max="12785" width="7.85546875" style="3" bestFit="1" customWidth="1"/>
    <col min="12786" max="12786" width="8" style="3" bestFit="1" customWidth="1"/>
    <col min="12787" max="12788" width="7.85546875" style="3" bestFit="1" customWidth="1"/>
    <col min="12789" max="12789" width="9.7109375" style="3" customWidth="1"/>
    <col min="12790" max="12790" width="12.85546875" style="3" customWidth="1"/>
    <col min="12791" max="13027" width="9.140625" style="3"/>
    <col min="13028" max="13028" width="9" style="3" bestFit="1" customWidth="1"/>
    <col min="13029" max="13029" width="9.85546875" style="3" bestFit="1" customWidth="1"/>
    <col min="13030" max="13030" width="9.140625" style="3" bestFit="1" customWidth="1"/>
    <col min="13031" max="13031" width="16" style="3" bestFit="1" customWidth="1"/>
    <col min="13032" max="13032" width="9" style="3" bestFit="1" customWidth="1"/>
    <col min="13033" max="13033" width="7.85546875" style="3" bestFit="1" customWidth="1"/>
    <col min="13034" max="13034" width="11.7109375" style="3" bestFit="1" customWidth="1"/>
    <col min="13035" max="13035" width="14.28515625" style="3" customWidth="1"/>
    <col min="13036" max="13036" width="11.7109375" style="3" bestFit="1" customWidth="1"/>
    <col min="13037" max="13037" width="14.140625" style="3" bestFit="1" customWidth="1"/>
    <col min="13038" max="13038" width="16.7109375" style="3" customWidth="1"/>
    <col min="13039" max="13039" width="16.5703125" style="3" customWidth="1"/>
    <col min="13040" max="13041" width="7.85546875" style="3" bestFit="1" customWidth="1"/>
    <col min="13042" max="13042" width="8" style="3" bestFit="1" customWidth="1"/>
    <col min="13043" max="13044" width="7.85546875" style="3" bestFit="1" customWidth="1"/>
    <col min="13045" max="13045" width="9.7109375" style="3" customWidth="1"/>
    <col min="13046" max="13046" width="12.85546875" style="3" customWidth="1"/>
    <col min="13047" max="13283" width="9.140625" style="3"/>
    <col min="13284" max="13284" width="9" style="3" bestFit="1" customWidth="1"/>
    <col min="13285" max="13285" width="9.85546875" style="3" bestFit="1" customWidth="1"/>
    <col min="13286" max="13286" width="9.140625" style="3" bestFit="1" customWidth="1"/>
    <col min="13287" max="13287" width="16" style="3" bestFit="1" customWidth="1"/>
    <col min="13288" max="13288" width="9" style="3" bestFit="1" customWidth="1"/>
    <col min="13289" max="13289" width="7.85546875" style="3" bestFit="1" customWidth="1"/>
    <col min="13290" max="13290" width="11.7109375" style="3" bestFit="1" customWidth="1"/>
    <col min="13291" max="13291" width="14.28515625" style="3" customWidth="1"/>
    <col min="13292" max="13292" width="11.7109375" style="3" bestFit="1" customWidth="1"/>
    <col min="13293" max="13293" width="14.140625" style="3" bestFit="1" customWidth="1"/>
    <col min="13294" max="13294" width="16.7109375" style="3" customWidth="1"/>
    <col min="13295" max="13295" width="16.5703125" style="3" customWidth="1"/>
    <col min="13296" max="13297" width="7.85546875" style="3" bestFit="1" customWidth="1"/>
    <col min="13298" max="13298" width="8" style="3" bestFit="1" customWidth="1"/>
    <col min="13299" max="13300" width="7.85546875" style="3" bestFit="1" customWidth="1"/>
    <col min="13301" max="13301" width="9.7109375" style="3" customWidth="1"/>
    <col min="13302" max="13302" width="12.85546875" style="3" customWidth="1"/>
    <col min="13303" max="13539" width="9.140625" style="3"/>
    <col min="13540" max="13540" width="9" style="3" bestFit="1" customWidth="1"/>
    <col min="13541" max="13541" width="9.85546875" style="3" bestFit="1" customWidth="1"/>
    <col min="13542" max="13542" width="9.140625" style="3" bestFit="1" customWidth="1"/>
    <col min="13543" max="13543" width="16" style="3" bestFit="1" customWidth="1"/>
    <col min="13544" max="13544" width="9" style="3" bestFit="1" customWidth="1"/>
    <col min="13545" max="13545" width="7.85546875" style="3" bestFit="1" customWidth="1"/>
    <col min="13546" max="13546" width="11.7109375" style="3" bestFit="1" customWidth="1"/>
    <col min="13547" max="13547" width="14.28515625" style="3" customWidth="1"/>
    <col min="13548" max="13548" width="11.7109375" style="3" bestFit="1" customWidth="1"/>
    <col min="13549" max="13549" width="14.140625" style="3" bestFit="1" customWidth="1"/>
    <col min="13550" max="13550" width="16.7109375" style="3" customWidth="1"/>
    <col min="13551" max="13551" width="16.5703125" style="3" customWidth="1"/>
    <col min="13552" max="13553" width="7.85546875" style="3" bestFit="1" customWidth="1"/>
    <col min="13554" max="13554" width="8" style="3" bestFit="1" customWidth="1"/>
    <col min="13555" max="13556" width="7.85546875" style="3" bestFit="1" customWidth="1"/>
    <col min="13557" max="13557" width="9.7109375" style="3" customWidth="1"/>
    <col min="13558" max="13558" width="12.85546875" style="3" customWidth="1"/>
    <col min="13559" max="13795" width="9.140625" style="3"/>
    <col min="13796" max="13796" width="9" style="3" bestFit="1" customWidth="1"/>
    <col min="13797" max="13797" width="9.85546875" style="3" bestFit="1" customWidth="1"/>
    <col min="13798" max="13798" width="9.140625" style="3" bestFit="1" customWidth="1"/>
    <col min="13799" max="13799" width="16" style="3" bestFit="1" customWidth="1"/>
    <col min="13800" max="13800" width="9" style="3" bestFit="1" customWidth="1"/>
    <col min="13801" max="13801" width="7.85546875" style="3" bestFit="1" customWidth="1"/>
    <col min="13802" max="13802" width="11.7109375" style="3" bestFit="1" customWidth="1"/>
    <col min="13803" max="13803" width="14.28515625" style="3" customWidth="1"/>
    <col min="13804" max="13804" width="11.7109375" style="3" bestFit="1" customWidth="1"/>
    <col min="13805" max="13805" width="14.140625" style="3" bestFit="1" customWidth="1"/>
    <col min="13806" max="13806" width="16.7109375" style="3" customWidth="1"/>
    <col min="13807" max="13807" width="16.5703125" style="3" customWidth="1"/>
    <col min="13808" max="13809" width="7.85546875" style="3" bestFit="1" customWidth="1"/>
    <col min="13810" max="13810" width="8" style="3" bestFit="1" customWidth="1"/>
    <col min="13811" max="13812" width="7.85546875" style="3" bestFit="1" customWidth="1"/>
    <col min="13813" max="13813" width="9.7109375" style="3" customWidth="1"/>
    <col min="13814" max="13814" width="12.85546875" style="3" customWidth="1"/>
    <col min="13815" max="14051" width="9.140625" style="3"/>
    <col min="14052" max="14052" width="9" style="3" bestFit="1" customWidth="1"/>
    <col min="14053" max="14053" width="9.85546875" style="3" bestFit="1" customWidth="1"/>
    <col min="14054" max="14054" width="9.140625" style="3" bestFit="1" customWidth="1"/>
    <col min="14055" max="14055" width="16" style="3" bestFit="1" customWidth="1"/>
    <col min="14056" max="14056" width="9" style="3" bestFit="1" customWidth="1"/>
    <col min="14057" max="14057" width="7.85546875" style="3" bestFit="1" customWidth="1"/>
    <col min="14058" max="14058" width="11.7109375" style="3" bestFit="1" customWidth="1"/>
    <col min="14059" max="14059" width="14.28515625" style="3" customWidth="1"/>
    <col min="14060" max="14060" width="11.7109375" style="3" bestFit="1" customWidth="1"/>
    <col min="14061" max="14061" width="14.140625" style="3" bestFit="1" customWidth="1"/>
    <col min="14062" max="14062" width="16.7109375" style="3" customWidth="1"/>
    <col min="14063" max="14063" width="16.5703125" style="3" customWidth="1"/>
    <col min="14064" max="14065" width="7.85546875" style="3" bestFit="1" customWidth="1"/>
    <col min="14066" max="14066" width="8" style="3" bestFit="1" customWidth="1"/>
    <col min="14067" max="14068" width="7.85546875" style="3" bestFit="1" customWidth="1"/>
    <col min="14069" max="14069" width="9.7109375" style="3" customWidth="1"/>
    <col min="14070" max="14070" width="12.85546875" style="3" customWidth="1"/>
    <col min="14071" max="14307" width="9.140625" style="3"/>
    <col min="14308" max="14308" width="9" style="3" bestFit="1" customWidth="1"/>
    <col min="14309" max="14309" width="9.85546875" style="3" bestFit="1" customWidth="1"/>
    <col min="14310" max="14310" width="9.140625" style="3" bestFit="1" customWidth="1"/>
    <col min="14311" max="14311" width="16" style="3" bestFit="1" customWidth="1"/>
    <col min="14312" max="14312" width="9" style="3" bestFit="1" customWidth="1"/>
    <col min="14313" max="14313" width="7.85546875" style="3" bestFit="1" customWidth="1"/>
    <col min="14314" max="14314" width="11.7109375" style="3" bestFit="1" customWidth="1"/>
    <col min="14315" max="14315" width="14.28515625" style="3" customWidth="1"/>
    <col min="14316" max="14316" width="11.7109375" style="3" bestFit="1" customWidth="1"/>
    <col min="14317" max="14317" width="14.140625" style="3" bestFit="1" customWidth="1"/>
    <col min="14318" max="14318" width="16.7109375" style="3" customWidth="1"/>
    <col min="14319" max="14319" width="16.5703125" style="3" customWidth="1"/>
    <col min="14320" max="14321" width="7.85546875" style="3" bestFit="1" customWidth="1"/>
    <col min="14322" max="14322" width="8" style="3" bestFit="1" customWidth="1"/>
    <col min="14323" max="14324" width="7.85546875" style="3" bestFit="1" customWidth="1"/>
    <col min="14325" max="14325" width="9.7109375" style="3" customWidth="1"/>
    <col min="14326" max="14326" width="12.85546875" style="3" customWidth="1"/>
    <col min="14327" max="14563" width="9.140625" style="3"/>
    <col min="14564" max="14564" width="9" style="3" bestFit="1" customWidth="1"/>
    <col min="14565" max="14565" width="9.85546875" style="3" bestFit="1" customWidth="1"/>
    <col min="14566" max="14566" width="9.140625" style="3" bestFit="1" customWidth="1"/>
    <col min="14567" max="14567" width="16" style="3" bestFit="1" customWidth="1"/>
    <col min="14568" max="14568" width="9" style="3" bestFit="1" customWidth="1"/>
    <col min="14569" max="14569" width="7.85546875" style="3" bestFit="1" customWidth="1"/>
    <col min="14570" max="14570" width="11.7109375" style="3" bestFit="1" customWidth="1"/>
    <col min="14571" max="14571" width="14.28515625" style="3" customWidth="1"/>
    <col min="14572" max="14572" width="11.7109375" style="3" bestFit="1" customWidth="1"/>
    <col min="14573" max="14573" width="14.140625" style="3" bestFit="1" customWidth="1"/>
    <col min="14574" max="14574" width="16.7109375" style="3" customWidth="1"/>
    <col min="14575" max="14575" width="16.5703125" style="3" customWidth="1"/>
    <col min="14576" max="14577" width="7.85546875" style="3" bestFit="1" customWidth="1"/>
    <col min="14578" max="14578" width="8" style="3" bestFit="1" customWidth="1"/>
    <col min="14579" max="14580" width="7.85546875" style="3" bestFit="1" customWidth="1"/>
    <col min="14581" max="14581" width="9.7109375" style="3" customWidth="1"/>
    <col min="14582" max="14582" width="12.85546875" style="3" customWidth="1"/>
    <col min="14583" max="14819" width="9.140625" style="3"/>
    <col min="14820" max="14820" width="9" style="3" bestFit="1" customWidth="1"/>
    <col min="14821" max="14821" width="9.85546875" style="3" bestFit="1" customWidth="1"/>
    <col min="14822" max="14822" width="9.140625" style="3" bestFit="1" customWidth="1"/>
    <col min="14823" max="14823" width="16" style="3" bestFit="1" customWidth="1"/>
    <col min="14824" max="14824" width="9" style="3" bestFit="1" customWidth="1"/>
    <col min="14825" max="14825" width="7.85546875" style="3" bestFit="1" customWidth="1"/>
    <col min="14826" max="14826" width="11.7109375" style="3" bestFit="1" customWidth="1"/>
    <col min="14827" max="14827" width="14.28515625" style="3" customWidth="1"/>
    <col min="14828" max="14828" width="11.7109375" style="3" bestFit="1" customWidth="1"/>
    <col min="14829" max="14829" width="14.140625" style="3" bestFit="1" customWidth="1"/>
    <col min="14830" max="14830" width="16.7109375" style="3" customWidth="1"/>
    <col min="14831" max="14831" width="16.5703125" style="3" customWidth="1"/>
    <col min="14832" max="14833" width="7.85546875" style="3" bestFit="1" customWidth="1"/>
    <col min="14834" max="14834" width="8" style="3" bestFit="1" customWidth="1"/>
    <col min="14835" max="14836" width="7.85546875" style="3" bestFit="1" customWidth="1"/>
    <col min="14837" max="14837" width="9.7109375" style="3" customWidth="1"/>
    <col min="14838" max="14838" width="12.85546875" style="3" customWidth="1"/>
    <col min="14839" max="15075" width="9.140625" style="3"/>
    <col min="15076" max="15076" width="9" style="3" bestFit="1" customWidth="1"/>
    <col min="15077" max="15077" width="9.85546875" style="3" bestFit="1" customWidth="1"/>
    <col min="15078" max="15078" width="9.140625" style="3" bestFit="1" customWidth="1"/>
    <col min="15079" max="15079" width="16" style="3" bestFit="1" customWidth="1"/>
    <col min="15080" max="15080" width="9" style="3" bestFit="1" customWidth="1"/>
    <col min="15081" max="15081" width="7.85546875" style="3" bestFit="1" customWidth="1"/>
    <col min="15082" max="15082" width="11.7109375" style="3" bestFit="1" customWidth="1"/>
    <col min="15083" max="15083" width="14.28515625" style="3" customWidth="1"/>
    <col min="15084" max="15084" width="11.7109375" style="3" bestFit="1" customWidth="1"/>
    <col min="15085" max="15085" width="14.140625" style="3" bestFit="1" customWidth="1"/>
    <col min="15086" max="15086" width="16.7109375" style="3" customWidth="1"/>
    <col min="15087" max="15087" width="16.5703125" style="3" customWidth="1"/>
    <col min="15088" max="15089" width="7.85546875" style="3" bestFit="1" customWidth="1"/>
    <col min="15090" max="15090" width="8" style="3" bestFit="1" customWidth="1"/>
    <col min="15091" max="15092" width="7.85546875" style="3" bestFit="1" customWidth="1"/>
    <col min="15093" max="15093" width="9.7109375" style="3" customWidth="1"/>
    <col min="15094" max="15094" width="12.85546875" style="3" customWidth="1"/>
    <col min="15095" max="15331" width="9.140625" style="3"/>
    <col min="15332" max="15332" width="9" style="3" bestFit="1" customWidth="1"/>
    <col min="15333" max="15333" width="9.85546875" style="3" bestFit="1" customWidth="1"/>
    <col min="15334" max="15334" width="9.140625" style="3" bestFit="1" customWidth="1"/>
    <col min="15335" max="15335" width="16" style="3" bestFit="1" customWidth="1"/>
    <col min="15336" max="15336" width="9" style="3" bestFit="1" customWidth="1"/>
    <col min="15337" max="15337" width="7.85546875" style="3" bestFit="1" customWidth="1"/>
    <col min="15338" max="15338" width="11.7109375" style="3" bestFit="1" customWidth="1"/>
    <col min="15339" max="15339" width="14.28515625" style="3" customWidth="1"/>
    <col min="15340" max="15340" width="11.7109375" style="3" bestFit="1" customWidth="1"/>
    <col min="15341" max="15341" width="14.140625" style="3" bestFit="1" customWidth="1"/>
    <col min="15342" max="15342" width="16.7109375" style="3" customWidth="1"/>
    <col min="15343" max="15343" width="16.5703125" style="3" customWidth="1"/>
    <col min="15344" max="15345" width="7.85546875" style="3" bestFit="1" customWidth="1"/>
    <col min="15346" max="15346" width="8" style="3" bestFit="1" customWidth="1"/>
    <col min="15347" max="15348" width="7.85546875" style="3" bestFit="1" customWidth="1"/>
    <col min="15349" max="15349" width="9.7109375" style="3" customWidth="1"/>
    <col min="15350" max="15350" width="12.85546875" style="3" customWidth="1"/>
    <col min="15351" max="15587" width="9.140625" style="3"/>
    <col min="15588" max="15588" width="9" style="3" bestFit="1" customWidth="1"/>
    <col min="15589" max="15589" width="9.85546875" style="3" bestFit="1" customWidth="1"/>
    <col min="15590" max="15590" width="9.140625" style="3" bestFit="1" customWidth="1"/>
    <col min="15591" max="15591" width="16" style="3" bestFit="1" customWidth="1"/>
    <col min="15592" max="15592" width="9" style="3" bestFit="1" customWidth="1"/>
    <col min="15593" max="15593" width="7.85546875" style="3" bestFit="1" customWidth="1"/>
    <col min="15594" max="15594" width="11.7109375" style="3" bestFit="1" customWidth="1"/>
    <col min="15595" max="15595" width="14.28515625" style="3" customWidth="1"/>
    <col min="15596" max="15596" width="11.7109375" style="3" bestFit="1" customWidth="1"/>
    <col min="15597" max="15597" width="14.140625" style="3" bestFit="1" customWidth="1"/>
    <col min="15598" max="15598" width="16.7109375" style="3" customWidth="1"/>
    <col min="15599" max="15599" width="16.5703125" style="3" customWidth="1"/>
    <col min="15600" max="15601" width="7.85546875" style="3" bestFit="1" customWidth="1"/>
    <col min="15602" max="15602" width="8" style="3" bestFit="1" customWidth="1"/>
    <col min="15603" max="15604" width="7.85546875" style="3" bestFit="1" customWidth="1"/>
    <col min="15605" max="15605" width="9.7109375" style="3" customWidth="1"/>
    <col min="15606" max="15606" width="12.85546875" style="3" customWidth="1"/>
    <col min="15607" max="15843" width="9.140625" style="3"/>
    <col min="15844" max="15844" width="9" style="3" bestFit="1" customWidth="1"/>
    <col min="15845" max="15845" width="9.85546875" style="3" bestFit="1" customWidth="1"/>
    <col min="15846" max="15846" width="9.140625" style="3" bestFit="1" customWidth="1"/>
    <col min="15847" max="15847" width="16" style="3" bestFit="1" customWidth="1"/>
    <col min="15848" max="15848" width="9" style="3" bestFit="1" customWidth="1"/>
    <col min="15849" max="15849" width="7.85546875" style="3" bestFit="1" customWidth="1"/>
    <col min="15850" max="15850" width="11.7109375" style="3" bestFit="1" customWidth="1"/>
    <col min="15851" max="15851" width="14.28515625" style="3" customWidth="1"/>
    <col min="15852" max="15852" width="11.7109375" style="3" bestFit="1" customWidth="1"/>
    <col min="15853" max="15853" width="14.140625" style="3" bestFit="1" customWidth="1"/>
    <col min="15854" max="15854" width="16.7109375" style="3" customWidth="1"/>
    <col min="15855" max="15855" width="16.5703125" style="3" customWidth="1"/>
    <col min="15856" max="15857" width="7.85546875" style="3" bestFit="1" customWidth="1"/>
    <col min="15858" max="15858" width="8" style="3" bestFit="1" customWidth="1"/>
    <col min="15859" max="15860" width="7.85546875" style="3" bestFit="1" customWidth="1"/>
    <col min="15861" max="15861" width="9.7109375" style="3" customWidth="1"/>
    <col min="15862" max="15862" width="12.85546875" style="3" customWidth="1"/>
    <col min="15863" max="16099" width="9.140625" style="3"/>
    <col min="16100" max="16100" width="9" style="3" bestFit="1" customWidth="1"/>
    <col min="16101" max="16101" width="9.85546875" style="3" bestFit="1" customWidth="1"/>
    <col min="16102" max="16102" width="9.140625" style="3" bestFit="1" customWidth="1"/>
    <col min="16103" max="16103" width="16" style="3" bestFit="1" customWidth="1"/>
    <col min="16104" max="16104" width="9" style="3" bestFit="1" customWidth="1"/>
    <col min="16105" max="16105" width="7.85546875" style="3" bestFit="1" customWidth="1"/>
    <col min="16106" max="16106" width="11.7109375" style="3" bestFit="1" customWidth="1"/>
    <col min="16107" max="16107" width="14.28515625" style="3" customWidth="1"/>
    <col min="16108" max="16108" width="11.7109375" style="3" bestFit="1" customWidth="1"/>
    <col min="16109" max="16109" width="14.140625" style="3" bestFit="1" customWidth="1"/>
    <col min="16110" max="16110" width="16.7109375" style="3" customWidth="1"/>
    <col min="16111" max="16111" width="16.5703125" style="3" customWidth="1"/>
    <col min="16112" max="16113" width="7.85546875" style="3" bestFit="1" customWidth="1"/>
    <col min="16114" max="16114" width="8" style="3" bestFit="1" customWidth="1"/>
    <col min="16115" max="16116" width="7.85546875" style="3" bestFit="1" customWidth="1"/>
    <col min="16117" max="16117" width="9.7109375" style="3" customWidth="1"/>
    <col min="16118" max="16118" width="12.85546875" style="3" customWidth="1"/>
    <col min="16119" max="16384" width="9.140625" style="3"/>
  </cols>
  <sheetData>
    <row r="1" spans="1:17" s="28" customFormat="1" ht="15" customHeight="1">
      <c r="A1" s="493" t="s">
        <v>1</v>
      </c>
      <c r="B1" s="523" t="s">
        <v>0</v>
      </c>
      <c r="C1" s="525" t="s">
        <v>7</v>
      </c>
      <c r="D1" s="519" t="s">
        <v>86</v>
      </c>
      <c r="E1" s="520"/>
      <c r="F1" s="520"/>
      <c r="G1" s="520"/>
      <c r="H1" s="520"/>
      <c r="I1" s="509" t="s">
        <v>98</v>
      </c>
      <c r="J1" s="510"/>
      <c r="K1" s="510"/>
      <c r="L1" s="510"/>
      <c r="M1" s="510"/>
      <c r="N1" s="510"/>
      <c r="O1" s="510"/>
      <c r="P1" s="511"/>
    </row>
    <row r="2" spans="1:17" s="12" customFormat="1" ht="24" customHeight="1" thickBot="1">
      <c r="A2" s="494"/>
      <c r="B2" s="524"/>
      <c r="C2" s="526"/>
      <c r="D2" s="45" t="s">
        <v>87</v>
      </c>
      <c r="E2" s="45" t="s">
        <v>88</v>
      </c>
      <c r="F2" s="45" t="s">
        <v>89</v>
      </c>
      <c r="G2" s="45" t="s">
        <v>23</v>
      </c>
      <c r="H2" s="99" t="s">
        <v>198</v>
      </c>
      <c r="I2" s="512"/>
      <c r="J2" s="513"/>
      <c r="K2" s="513"/>
      <c r="L2" s="513"/>
      <c r="M2" s="513"/>
      <c r="N2" s="513"/>
      <c r="O2" s="513"/>
      <c r="P2" s="514"/>
    </row>
    <row r="3" spans="1:17" s="154" customFormat="1" ht="15">
      <c r="A3" s="527" t="str">
        <f>'1-συμβολαια'!A3</f>
        <v>..????..</v>
      </c>
      <c r="B3" s="136" t="str">
        <f>'1-συμβολαια'!C3</f>
        <v>κληρονομιά πατρός ΑΠΟΔΟΧΗ</v>
      </c>
      <c r="C3" s="392">
        <f>'1-συμβολαια'!D3</f>
        <v>0</v>
      </c>
      <c r="D3" s="344"/>
      <c r="E3" s="152">
        <v>40</v>
      </c>
      <c r="F3" s="344">
        <f t="shared" ref="F3:F12" si="0">C3*0.8%</f>
        <v>0</v>
      </c>
      <c r="G3" s="152">
        <f t="shared" ref="G3:G12" si="1">D3+E3+F3</f>
        <v>40</v>
      </c>
      <c r="H3" s="163">
        <f t="shared" ref="H3:H12" si="2">D3+E3</f>
        <v>40</v>
      </c>
      <c r="I3" s="340"/>
      <c r="J3" s="340"/>
      <c r="K3" s="340"/>
      <c r="L3" s="340"/>
      <c r="M3" s="340"/>
      <c r="N3" s="343"/>
      <c r="O3" s="343"/>
      <c r="P3" s="343"/>
    </row>
    <row r="4" spans="1:17" s="154" customFormat="1" ht="15">
      <c r="A4" s="528"/>
      <c r="B4" s="136" t="str">
        <f>'1-συμβολαια'!C4</f>
        <v>κληρονομιά μητρός ΑΠΟΔΟΧΗ - ΑΤΥΠΗ</v>
      </c>
      <c r="C4" s="392">
        <f>'1-συμβολαια'!D4</f>
        <v>0</v>
      </c>
      <c r="D4" s="344"/>
      <c r="E4" s="152">
        <v>40</v>
      </c>
      <c r="F4" s="344">
        <f t="shared" si="0"/>
        <v>0</v>
      </c>
      <c r="G4" s="152">
        <f t="shared" si="1"/>
        <v>40</v>
      </c>
      <c r="H4" s="163">
        <f t="shared" si="2"/>
        <v>40</v>
      </c>
      <c r="I4" s="340"/>
      <c r="J4" s="340"/>
      <c r="K4" s="340"/>
      <c r="L4" s="340"/>
      <c r="M4" s="340"/>
      <c r="N4" s="343"/>
      <c r="O4" s="343"/>
      <c r="P4" s="343"/>
    </row>
    <row r="5" spans="1:17" s="154" customFormat="1" ht="15">
      <c r="A5" s="528"/>
      <c r="B5" s="136" t="str">
        <f>'1-συμβολαια'!C5</f>
        <v>κληρονομιά πατρός από μητέρα ΑΠΟΔΟΧΗ - ΑΤΥΠΗ</v>
      </c>
      <c r="C5" s="392">
        <f>'1-συμβολαια'!D5</f>
        <v>0</v>
      </c>
      <c r="D5" s="344"/>
      <c r="E5" s="152">
        <v>40</v>
      </c>
      <c r="F5" s="344">
        <f t="shared" si="0"/>
        <v>0</v>
      </c>
      <c r="G5" s="152">
        <f t="shared" si="1"/>
        <v>40</v>
      </c>
      <c r="H5" s="163">
        <f t="shared" si="2"/>
        <v>40</v>
      </c>
      <c r="I5" s="340"/>
      <c r="J5" s="340"/>
      <c r="K5" s="340"/>
      <c r="L5" s="340"/>
      <c r="M5" s="340"/>
      <c r="N5" s="343"/>
      <c r="O5" s="343"/>
      <c r="P5" s="343"/>
    </row>
    <row r="6" spans="1:17" s="154" customFormat="1" ht="15">
      <c r="A6" s="529"/>
      <c r="B6" s="136" t="str">
        <f>'1-συμβολαια'!C6</f>
        <v>δωρεά παππού σε πατέρα - ΑΤΥΠΗ 1940</v>
      </c>
      <c r="C6" s="392">
        <f>'1-συμβολαια'!D6</f>
        <v>0</v>
      </c>
      <c r="D6" s="344"/>
      <c r="E6" s="152">
        <v>40</v>
      </c>
      <c r="F6" s="344">
        <f t="shared" si="0"/>
        <v>0</v>
      </c>
      <c r="G6" s="152">
        <f t="shared" si="1"/>
        <v>40</v>
      </c>
      <c r="H6" s="163">
        <f t="shared" si="2"/>
        <v>40</v>
      </c>
      <c r="I6" s="340"/>
      <c r="J6" s="340"/>
      <c r="K6" s="340"/>
      <c r="L6" s="340"/>
      <c r="M6" s="340"/>
      <c r="N6" s="343"/>
      <c r="O6" s="343"/>
      <c r="P6" s="343"/>
    </row>
    <row r="7" spans="1:17" s="154" customFormat="1" ht="15">
      <c r="A7" s="530" t="str">
        <f>'1-συμβολαια'!A7</f>
        <v>..????..</v>
      </c>
      <c r="B7" s="136" t="str">
        <f>'1-συμβολαια'!C7</f>
        <v>κληρονομιάς ΑΠΟΔΟΧΗ</v>
      </c>
      <c r="C7" s="392">
        <f>'1-συμβολαια'!D7</f>
        <v>0</v>
      </c>
      <c r="D7" s="344"/>
      <c r="E7" s="152">
        <v>40</v>
      </c>
      <c r="F7" s="344">
        <f t="shared" si="0"/>
        <v>0</v>
      </c>
      <c r="G7" s="152">
        <f t="shared" si="1"/>
        <v>40</v>
      </c>
      <c r="H7" s="163">
        <f t="shared" si="2"/>
        <v>40</v>
      </c>
      <c r="I7" s="340"/>
      <c r="J7" s="340"/>
      <c r="K7" s="340"/>
      <c r="L7" s="340"/>
      <c r="M7" s="340"/>
      <c r="N7" s="343"/>
      <c r="O7" s="343"/>
      <c r="P7" s="343"/>
    </row>
    <row r="8" spans="1:17" s="154" customFormat="1" ht="15">
      <c r="A8" s="528"/>
      <c r="B8" s="136" t="str">
        <f>'1-συμβολαια'!C8</f>
        <v>κληρονομιάς ΑΠΟΔΟΧΗ πατρός από αδερφό - ΑΤΥΠΗ</v>
      </c>
      <c r="C8" s="392">
        <f>'1-συμβολαια'!D8</f>
        <v>0</v>
      </c>
      <c r="D8" s="344"/>
      <c r="E8" s="152">
        <v>40</v>
      </c>
      <c r="F8" s="344">
        <f t="shared" si="0"/>
        <v>0</v>
      </c>
      <c r="G8" s="152">
        <f t="shared" si="1"/>
        <v>40</v>
      </c>
      <c r="H8" s="163">
        <f t="shared" si="2"/>
        <v>40</v>
      </c>
      <c r="I8" s="340"/>
      <c r="J8" s="340"/>
      <c r="K8" s="340"/>
      <c r="L8" s="340"/>
      <c r="M8" s="340"/>
      <c r="N8" s="343"/>
      <c r="O8" s="343"/>
      <c r="P8" s="343"/>
    </row>
    <row r="9" spans="1:17" s="154" customFormat="1" ht="15">
      <c r="A9" s="529"/>
      <c r="B9" s="136" t="str">
        <f>'1-συμβολαια'!C9</f>
        <v>κληρονομιάς ΑΠΟΔΟΧΗ μητρός από αδερφό - ΑΤΥΠΗ</v>
      </c>
      <c r="C9" s="392">
        <f>'1-συμβολαια'!D9</f>
        <v>0</v>
      </c>
      <c r="D9" s="344"/>
      <c r="E9" s="152">
        <v>40</v>
      </c>
      <c r="F9" s="344">
        <f t="shared" si="0"/>
        <v>0</v>
      </c>
      <c r="G9" s="152">
        <f t="shared" si="1"/>
        <v>40</v>
      </c>
      <c r="H9" s="163">
        <f t="shared" si="2"/>
        <v>40</v>
      </c>
      <c r="I9" s="340"/>
      <c r="J9" s="340"/>
      <c r="K9" s="340"/>
      <c r="L9" s="340"/>
      <c r="M9" s="340"/>
      <c r="N9" s="343"/>
      <c r="O9" s="343"/>
      <c r="P9" s="343"/>
    </row>
    <row r="10" spans="1:17" s="154" customFormat="1" ht="15">
      <c r="A10" s="306" t="str">
        <f>'1-συμβολαια'!A10</f>
        <v>..????..</v>
      </c>
      <c r="B10" s="136" t="str">
        <f>'1-συμβολαια'!C10</f>
        <v>δωρεά</v>
      </c>
      <c r="C10" s="163">
        <f>'1-συμβολαια'!D10</f>
        <v>40814.230000000003</v>
      </c>
      <c r="D10" s="152">
        <v>20</v>
      </c>
      <c r="E10" s="344"/>
      <c r="F10" s="152">
        <f t="shared" si="0"/>
        <v>326.51384000000002</v>
      </c>
      <c r="G10" s="152">
        <f t="shared" si="1"/>
        <v>346.51384000000002</v>
      </c>
      <c r="H10" s="163">
        <f t="shared" si="2"/>
        <v>20</v>
      </c>
      <c r="I10" s="169" t="s">
        <v>401</v>
      </c>
      <c r="J10" s="169" t="s">
        <v>402</v>
      </c>
      <c r="K10" s="340"/>
      <c r="L10" s="340"/>
      <c r="M10" s="340"/>
      <c r="N10" s="343"/>
      <c r="O10" s="343"/>
      <c r="P10" s="343"/>
    </row>
    <row r="11" spans="1:17" s="154" customFormat="1" ht="15">
      <c r="A11" s="306" t="str">
        <f>'1-συμβολαια'!A11</f>
        <v>..????..</v>
      </c>
      <c r="B11" s="136" t="str">
        <f>'1-συμβολαια'!C11</f>
        <v>πληρεξούσιο</v>
      </c>
      <c r="C11" s="392">
        <f>'1-συμβολαια'!D11</f>
        <v>0</v>
      </c>
      <c r="D11" s="344"/>
      <c r="E11" s="152">
        <v>20</v>
      </c>
      <c r="F11" s="344">
        <f t="shared" si="0"/>
        <v>0</v>
      </c>
      <c r="G11" s="152">
        <f t="shared" si="1"/>
        <v>20</v>
      </c>
      <c r="H11" s="163">
        <f t="shared" si="2"/>
        <v>20</v>
      </c>
      <c r="I11" s="340"/>
      <c r="J11" s="340"/>
      <c r="K11" s="340"/>
      <c r="L11" s="340"/>
      <c r="M11" s="340"/>
      <c r="N11" s="343"/>
      <c r="O11" s="343"/>
      <c r="P11" s="343"/>
    </row>
    <row r="12" spans="1:17" s="154" customFormat="1" ht="15">
      <c r="A12" s="306" t="str">
        <f>'1-συμβολαια'!A12</f>
        <v>..????..</v>
      </c>
      <c r="B12" s="136" t="str">
        <f>'1-συμβολαια'!C12</f>
        <v>πληρεξούσιο</v>
      </c>
      <c r="C12" s="392">
        <f>'1-συμβολαια'!D12</f>
        <v>0</v>
      </c>
      <c r="D12" s="344"/>
      <c r="E12" s="152">
        <v>20</v>
      </c>
      <c r="F12" s="344">
        <f t="shared" si="0"/>
        <v>0</v>
      </c>
      <c r="G12" s="152">
        <f t="shared" si="1"/>
        <v>20</v>
      </c>
      <c r="H12" s="163">
        <f t="shared" si="2"/>
        <v>20</v>
      </c>
      <c r="I12" s="340"/>
      <c r="J12" s="340"/>
      <c r="K12" s="340"/>
      <c r="L12" s="340"/>
      <c r="M12" s="340"/>
      <c r="N12" s="343"/>
      <c r="O12" s="343"/>
      <c r="P12" s="343"/>
    </row>
    <row r="13" spans="1:17" s="154" customFormat="1" ht="15">
      <c r="A13" s="306" t="str">
        <f>'1-συμβολαια'!A13</f>
        <v>..????..</v>
      </c>
      <c r="B13" s="136" t="str">
        <f>'1-συμβολαια'!C13</f>
        <v>πληρεξούσιο</v>
      </c>
      <c r="C13" s="392">
        <f>'1-συμβολαια'!D13</f>
        <v>0</v>
      </c>
      <c r="D13" s="344"/>
      <c r="E13" s="152">
        <v>20</v>
      </c>
      <c r="F13" s="344">
        <f t="shared" ref="F13:F28" si="3">C13*0.8%</f>
        <v>0</v>
      </c>
      <c r="G13" s="152">
        <f t="shared" ref="G13:G28" si="4">D13+E13+F13</f>
        <v>20</v>
      </c>
      <c r="H13" s="163">
        <f t="shared" ref="H13:H28" si="5">D13+E13</f>
        <v>20</v>
      </c>
      <c r="I13" s="340"/>
      <c r="J13" s="340"/>
      <c r="K13" s="340"/>
      <c r="L13" s="340"/>
      <c r="M13" s="340"/>
      <c r="N13" s="343"/>
      <c r="O13" s="343"/>
      <c r="P13" s="343"/>
    </row>
    <row r="14" spans="1:17" s="154" customFormat="1" ht="15">
      <c r="A14" s="306" t="str">
        <f>'1-συμβολαια'!A14</f>
        <v>..????..</v>
      </c>
      <c r="B14" s="136" t="str">
        <f>'1-συμβολαια'!C14</f>
        <v>πληρεξούσιο</v>
      </c>
      <c r="C14" s="392">
        <f>'1-συμβολαια'!D14</f>
        <v>0</v>
      </c>
      <c r="D14" s="315"/>
      <c r="E14" s="152">
        <v>20</v>
      </c>
      <c r="F14" s="315">
        <f t="shared" si="3"/>
        <v>0</v>
      </c>
      <c r="G14" s="152">
        <f t="shared" si="4"/>
        <v>20</v>
      </c>
      <c r="H14" s="163">
        <f t="shared" si="5"/>
        <v>20</v>
      </c>
      <c r="I14" s="299"/>
      <c r="J14" s="299"/>
      <c r="K14" s="299"/>
      <c r="L14" s="299"/>
      <c r="M14" s="299"/>
      <c r="N14" s="301"/>
      <c r="O14" s="301"/>
      <c r="P14" s="301"/>
    </row>
    <row r="15" spans="1:17" s="154" customFormat="1" ht="15">
      <c r="A15" s="306" t="str">
        <f>'1-συμβολαια'!A15</f>
        <v>..????..</v>
      </c>
      <c r="B15" s="136" t="str">
        <f>'1-συμβολαια'!C15</f>
        <v>μίσθωση 12 έτη  7.800/έτος</v>
      </c>
      <c r="C15" s="163">
        <f>'1-συμβολαια'!D15</f>
        <v>93600</v>
      </c>
      <c r="D15" s="152">
        <v>20</v>
      </c>
      <c r="E15" s="315"/>
      <c r="F15" s="152">
        <f t="shared" si="3"/>
        <v>748.80000000000007</v>
      </c>
      <c r="G15" s="152">
        <f t="shared" si="4"/>
        <v>768.80000000000007</v>
      </c>
      <c r="H15" s="163">
        <f t="shared" si="5"/>
        <v>20</v>
      </c>
      <c r="I15" s="299"/>
      <c r="J15" s="299"/>
      <c r="K15" s="299"/>
      <c r="L15" s="299"/>
      <c r="M15" s="299"/>
      <c r="N15" s="301"/>
      <c r="O15" s="301"/>
      <c r="P15" s="301"/>
    </row>
    <row r="16" spans="1:17" s="154" customFormat="1" ht="15">
      <c r="A16" s="306" t="str">
        <f>'1-συμβολαια'!A16</f>
        <v>..????..</v>
      </c>
      <c r="B16" s="136" t="str">
        <f>'1-συμβολαια'!C16</f>
        <v>αγοραπωλησίας ΠΡΟΣΥΜΦΩΝΟ τίμημα = 15.000 αρραβών =</v>
      </c>
      <c r="C16" s="163">
        <f>'1-συμβολαια'!D16</f>
        <v>12114</v>
      </c>
      <c r="D16" s="152">
        <v>20</v>
      </c>
      <c r="E16" s="389"/>
      <c r="F16" s="152">
        <f t="shared" si="3"/>
        <v>96.912000000000006</v>
      </c>
      <c r="G16" s="152">
        <f t="shared" si="4"/>
        <v>116.91200000000001</v>
      </c>
      <c r="H16" s="163">
        <f t="shared" si="5"/>
        <v>20</v>
      </c>
      <c r="I16" s="299"/>
      <c r="J16" s="299"/>
      <c r="K16" s="169" t="s">
        <v>403</v>
      </c>
      <c r="L16" s="299"/>
      <c r="M16" s="299"/>
      <c r="N16" s="301"/>
      <c r="O16" s="372" t="s">
        <v>412</v>
      </c>
      <c r="P16" s="301"/>
      <c r="Q16" s="371"/>
    </row>
    <row r="17" spans="1:16" s="154" customFormat="1" ht="15">
      <c r="A17" s="306" t="str">
        <f>'1-συμβολαια'!A17</f>
        <v>..????..</v>
      </c>
      <c r="B17" s="136" t="str">
        <f>'1-συμβολαια'!C17</f>
        <v>πληρεξούσιο</v>
      </c>
      <c r="C17" s="392">
        <f>'1-συμβολαια'!D17</f>
        <v>0</v>
      </c>
      <c r="D17" s="389"/>
      <c r="E17" s="152">
        <v>20</v>
      </c>
      <c r="F17" s="389">
        <f t="shared" si="3"/>
        <v>0</v>
      </c>
      <c r="G17" s="152">
        <f t="shared" si="4"/>
        <v>20</v>
      </c>
      <c r="H17" s="163">
        <f t="shared" si="5"/>
        <v>20</v>
      </c>
      <c r="I17" s="387"/>
      <c r="J17" s="387"/>
      <c r="K17" s="387"/>
      <c r="L17" s="387"/>
      <c r="M17" s="387"/>
      <c r="N17" s="388"/>
      <c r="O17" s="388"/>
      <c r="P17" s="388"/>
    </row>
    <row r="18" spans="1:16" s="154" customFormat="1" ht="15">
      <c r="A18" s="306" t="str">
        <f>'1-συμβολαια'!A18</f>
        <v>..????..</v>
      </c>
      <c r="B18" s="136" t="str">
        <f>'1-συμβολαια'!C18</f>
        <v>πληρεξούσιο</v>
      </c>
      <c r="C18" s="392">
        <f>'1-συμβολαια'!D18</f>
        <v>0</v>
      </c>
      <c r="D18" s="315"/>
      <c r="E18" s="152">
        <v>20</v>
      </c>
      <c r="F18" s="315">
        <f t="shared" si="3"/>
        <v>0</v>
      </c>
      <c r="G18" s="152">
        <f t="shared" si="4"/>
        <v>20</v>
      </c>
      <c r="H18" s="163">
        <f t="shared" si="5"/>
        <v>20</v>
      </c>
      <c r="I18" s="299"/>
      <c r="J18" s="299"/>
      <c r="K18" s="299"/>
      <c r="L18" s="299"/>
      <c r="M18" s="299"/>
      <c r="N18" s="301"/>
      <c r="O18" s="301"/>
      <c r="P18" s="343"/>
    </row>
    <row r="19" spans="1:16" s="154" customFormat="1" ht="15">
      <c r="A19" s="306" t="str">
        <f>'1-συμβολαια'!A19</f>
        <v>..????..</v>
      </c>
      <c r="B19" s="136" t="str">
        <f>'1-συμβολαια'!C19</f>
        <v>πληρεξούσιο</v>
      </c>
      <c r="C19" s="392">
        <f>'1-συμβολαια'!D19</f>
        <v>0</v>
      </c>
      <c r="D19" s="315"/>
      <c r="E19" s="152">
        <v>20</v>
      </c>
      <c r="F19" s="315">
        <f t="shared" si="3"/>
        <v>0</v>
      </c>
      <c r="G19" s="152">
        <f t="shared" si="4"/>
        <v>20</v>
      </c>
      <c r="H19" s="163">
        <f t="shared" si="5"/>
        <v>20</v>
      </c>
      <c r="I19" s="299"/>
      <c r="J19" s="299"/>
      <c r="K19" s="299"/>
      <c r="L19" s="299"/>
      <c r="M19" s="299"/>
      <c r="N19" s="301"/>
      <c r="O19" s="301"/>
      <c r="P19" s="301"/>
    </row>
    <row r="20" spans="1:16" s="154" customFormat="1" ht="15">
      <c r="A20" s="306" t="str">
        <f>'1-συμβολαια'!A20</f>
        <v>..????..</v>
      </c>
      <c r="B20" s="136" t="str">
        <f>'1-συμβολαια'!C20</f>
        <v>πληρεξούσιο</v>
      </c>
      <c r="C20" s="392">
        <f>'1-συμβολαια'!D20</f>
        <v>0</v>
      </c>
      <c r="D20" s="315"/>
      <c r="E20" s="152">
        <v>20</v>
      </c>
      <c r="F20" s="315">
        <f t="shared" si="3"/>
        <v>0</v>
      </c>
      <c r="G20" s="152">
        <f t="shared" si="4"/>
        <v>20</v>
      </c>
      <c r="H20" s="163">
        <f t="shared" si="5"/>
        <v>20</v>
      </c>
      <c r="I20" s="299"/>
      <c r="J20" s="299"/>
      <c r="K20" s="299"/>
      <c r="L20" s="299"/>
      <c r="M20" s="299"/>
      <c r="N20" s="301"/>
      <c r="O20" s="301"/>
      <c r="P20" s="301"/>
    </row>
    <row r="21" spans="1:16" s="154" customFormat="1" ht="15">
      <c r="A21" s="306" t="str">
        <f>'1-συμβολαια'!A21</f>
        <v>..????..</v>
      </c>
      <c r="B21" s="418" t="str">
        <f>'1-συμβολαια'!C21</f>
        <v>αγοραπωλησίας  …????.. ΕΓΚΡΙΣΗ και ΥΠΟ ΔΙΑΛΥΤΙΚΗ ΑΙΡΕΣΗ</v>
      </c>
      <c r="C21" s="392">
        <f>'1-συμβολαια'!D21</f>
        <v>0</v>
      </c>
      <c r="D21" s="315"/>
      <c r="E21" s="152">
        <v>20</v>
      </c>
      <c r="F21" s="315">
        <f t="shared" si="3"/>
        <v>0</v>
      </c>
      <c r="G21" s="152">
        <f t="shared" si="4"/>
        <v>20</v>
      </c>
      <c r="H21" s="163">
        <f t="shared" si="5"/>
        <v>20</v>
      </c>
      <c r="I21" s="299"/>
      <c r="J21" s="299"/>
      <c r="K21" s="299"/>
      <c r="L21" s="299"/>
      <c r="M21" s="299"/>
      <c r="N21" s="301"/>
      <c r="O21" s="301"/>
      <c r="P21" s="301"/>
    </row>
    <row r="22" spans="1:16" s="154" customFormat="1" ht="15">
      <c r="A22" s="306" t="str">
        <f>'1-συμβολαια'!A22</f>
        <v>..????..</v>
      </c>
      <c r="B22" s="136" t="str">
        <f>'1-συμβολαια'!C22</f>
        <v>αγοραπωλησίας ……???...  ΕΞΟΦΛΗΣΗ</v>
      </c>
      <c r="C22" s="392">
        <f>'1-συμβολαια'!D22</f>
        <v>0</v>
      </c>
      <c r="D22" s="315"/>
      <c r="E22" s="152">
        <v>20</v>
      </c>
      <c r="F22" s="315">
        <f t="shared" si="3"/>
        <v>0</v>
      </c>
      <c r="G22" s="152">
        <f t="shared" si="4"/>
        <v>20</v>
      </c>
      <c r="H22" s="163">
        <f t="shared" si="5"/>
        <v>20</v>
      </c>
      <c r="I22" s="299"/>
      <c r="J22" s="299"/>
      <c r="K22" s="299"/>
      <c r="L22" s="299"/>
      <c r="M22" s="299"/>
      <c r="N22" s="301"/>
      <c r="O22" s="301"/>
      <c r="P22" s="301"/>
    </row>
    <row r="23" spans="1:16" s="154" customFormat="1" ht="15">
      <c r="A23" s="306" t="str">
        <f>'1-συμβολαια'!A23</f>
        <v>..????..</v>
      </c>
      <c r="B23" s="136" t="str">
        <f>'1-συμβολαια'!C23</f>
        <v>πληρεξούσιο</v>
      </c>
      <c r="C23" s="392">
        <f>'1-συμβολαια'!D23</f>
        <v>0</v>
      </c>
      <c r="D23" s="315"/>
      <c r="E23" s="152">
        <v>20</v>
      </c>
      <c r="F23" s="315">
        <f t="shared" si="3"/>
        <v>0</v>
      </c>
      <c r="G23" s="152">
        <f t="shared" si="4"/>
        <v>20</v>
      </c>
      <c r="H23" s="163">
        <f t="shared" si="5"/>
        <v>20</v>
      </c>
      <c r="I23" s="299"/>
      <c r="J23" s="299"/>
      <c r="K23" s="299"/>
      <c r="L23" s="299"/>
      <c r="M23" s="299"/>
      <c r="N23" s="301"/>
      <c r="O23" s="301"/>
      <c r="P23" s="301"/>
    </row>
    <row r="24" spans="1:16" s="154" customFormat="1" ht="15">
      <c r="A24" s="306" t="str">
        <f>'1-συμβολαια'!A24</f>
        <v>..????..</v>
      </c>
      <c r="B24" s="136" t="str">
        <f>'1-συμβολαια'!C24</f>
        <v>πληρεξούσιο</v>
      </c>
      <c r="C24" s="392">
        <f>'1-συμβολαια'!D24</f>
        <v>0</v>
      </c>
      <c r="D24" s="315"/>
      <c r="E24" s="152">
        <v>20</v>
      </c>
      <c r="F24" s="315">
        <f t="shared" si="3"/>
        <v>0</v>
      </c>
      <c r="G24" s="152">
        <f t="shared" si="4"/>
        <v>20</v>
      </c>
      <c r="H24" s="163">
        <f t="shared" si="5"/>
        <v>20</v>
      </c>
      <c r="I24" s="299"/>
      <c r="J24" s="299"/>
      <c r="K24" s="299"/>
      <c r="L24" s="299"/>
      <c r="M24" s="299"/>
      <c r="N24" s="301"/>
      <c r="O24" s="301"/>
      <c r="P24" s="301"/>
    </row>
    <row r="25" spans="1:16" s="154" customFormat="1" ht="15">
      <c r="A25" s="306" t="str">
        <f>'1-συμβολαια'!A25</f>
        <v>..????..</v>
      </c>
      <c r="B25" s="136" t="str">
        <f>'1-συμβολαια'!C25</f>
        <v>πληρεξούσιο</v>
      </c>
      <c r="C25" s="392">
        <f>'1-συμβολαια'!D25</f>
        <v>0</v>
      </c>
      <c r="D25" s="315"/>
      <c r="E25" s="152">
        <v>20</v>
      </c>
      <c r="F25" s="315">
        <f t="shared" si="3"/>
        <v>0</v>
      </c>
      <c r="G25" s="152">
        <f t="shared" si="4"/>
        <v>20</v>
      </c>
      <c r="H25" s="163">
        <f t="shared" si="5"/>
        <v>20</v>
      </c>
      <c r="I25" s="299"/>
      <c r="J25" s="299"/>
      <c r="K25" s="299"/>
      <c r="L25" s="299"/>
      <c r="M25" s="299"/>
      <c r="N25" s="301"/>
      <c r="O25" s="301"/>
      <c r="P25" s="301"/>
    </row>
    <row r="26" spans="1:16" s="154" customFormat="1" ht="15">
      <c r="A26" s="306" t="str">
        <f>'1-συμβολαια'!A26</f>
        <v>..????..</v>
      </c>
      <c r="B26" s="136" t="str">
        <f>'1-συμβολαια'!C26</f>
        <v>αγοραπωλησίας ……???... ΕΞΟΦΛΗΣΗ</v>
      </c>
      <c r="C26" s="392">
        <f>'1-συμβολαια'!D26</f>
        <v>0</v>
      </c>
      <c r="D26" s="315"/>
      <c r="E26" s="152">
        <v>20</v>
      </c>
      <c r="F26" s="315">
        <f t="shared" si="3"/>
        <v>0</v>
      </c>
      <c r="G26" s="152">
        <f t="shared" si="4"/>
        <v>20</v>
      </c>
      <c r="H26" s="163">
        <f t="shared" si="5"/>
        <v>20</v>
      </c>
      <c r="I26" s="299"/>
      <c r="J26" s="299"/>
      <c r="K26" s="299"/>
      <c r="L26" s="299"/>
      <c r="M26" s="299"/>
      <c r="N26" s="301"/>
      <c r="O26" s="301"/>
      <c r="P26" s="301"/>
    </row>
    <row r="27" spans="1:16" s="154" customFormat="1" ht="15">
      <c r="A27" s="530" t="str">
        <f>'1-συμβολαια'!A27</f>
        <v>..????..</v>
      </c>
      <c r="B27" s="136" t="str">
        <f>'1-συμβολαια'!C27</f>
        <v>κληρονομιάς ΑΠΟΔΟΧΗ</v>
      </c>
      <c r="C27" s="392">
        <f>'1-συμβολαια'!D27</f>
        <v>0</v>
      </c>
      <c r="D27" s="315"/>
      <c r="E27" s="152">
        <v>40</v>
      </c>
      <c r="F27" s="315">
        <f t="shared" si="3"/>
        <v>0</v>
      </c>
      <c r="G27" s="152">
        <f t="shared" si="4"/>
        <v>40</v>
      </c>
      <c r="H27" s="163">
        <f t="shared" si="5"/>
        <v>40</v>
      </c>
      <c r="I27" s="299"/>
      <c r="J27" s="299"/>
      <c r="K27" s="299"/>
      <c r="L27" s="299"/>
      <c r="M27" s="299"/>
      <c r="N27" s="301"/>
      <c r="O27" s="301"/>
      <c r="P27" s="301"/>
    </row>
    <row r="28" spans="1:16" s="154" customFormat="1" ht="15">
      <c r="A28" s="529"/>
      <c r="B28" s="136" t="str">
        <f>'1-συμβολαια'!C28</f>
        <v>κληρονομιάς ΑΠΟΔΟΧΗ μητρός από παππού ΑΤΥΠΗ</v>
      </c>
      <c r="C28" s="392">
        <f>'1-συμβολαια'!D28</f>
        <v>0</v>
      </c>
      <c r="D28" s="315"/>
      <c r="E28" s="152">
        <v>40</v>
      </c>
      <c r="F28" s="315">
        <f t="shared" si="3"/>
        <v>0</v>
      </c>
      <c r="G28" s="152">
        <f t="shared" si="4"/>
        <v>40</v>
      </c>
      <c r="H28" s="163">
        <f t="shared" si="5"/>
        <v>40</v>
      </c>
      <c r="I28" s="299"/>
      <c r="J28" s="299"/>
      <c r="K28" s="299"/>
      <c r="L28" s="299"/>
      <c r="M28" s="299"/>
      <c r="N28" s="301"/>
      <c r="O28" s="301"/>
      <c r="P28" s="301"/>
    </row>
    <row r="29" spans="1:16" ht="15.75">
      <c r="A29" s="521" t="s">
        <v>57</v>
      </c>
      <c r="B29" s="522"/>
      <c r="C29" s="522"/>
      <c r="D29" s="100">
        <f>SUM(D3:D28)</f>
        <v>60</v>
      </c>
      <c r="E29" s="100">
        <f>SUM(E3:E28)</f>
        <v>640</v>
      </c>
      <c r="F29" s="100">
        <f>SUM(F3:F28)</f>
        <v>1172.2258400000001</v>
      </c>
      <c r="G29" s="100">
        <f>SUM(G3:G28)</f>
        <v>1872.2258400000003</v>
      </c>
      <c r="H29" s="100">
        <f>SUM(H3:H28)</f>
        <v>700</v>
      </c>
    </row>
    <row r="30" spans="1:16">
      <c r="I30" s="260" t="s">
        <v>396</v>
      </c>
      <c r="J30" s="140"/>
      <c r="K30" s="140"/>
      <c r="L30" s="140"/>
      <c r="M30" s="140"/>
      <c r="N30" s="140"/>
      <c r="O30" s="140"/>
    </row>
    <row r="31" spans="1:16">
      <c r="I31" s="179"/>
      <c r="J31" s="140" t="s">
        <v>397</v>
      </c>
      <c r="K31" s="140"/>
      <c r="L31" s="140"/>
      <c r="M31" s="140"/>
      <c r="N31" s="140"/>
      <c r="O31" s="179"/>
    </row>
    <row r="32" spans="1:16">
      <c r="I32" s="179"/>
      <c r="J32" s="179"/>
      <c r="K32" s="140" t="s">
        <v>398</v>
      </c>
      <c r="L32" s="179"/>
      <c r="M32" s="179"/>
      <c r="N32" s="179"/>
      <c r="O32" s="179"/>
    </row>
    <row r="33" spans="2:16">
      <c r="I33" s="179"/>
      <c r="J33" s="179"/>
      <c r="K33" s="179"/>
      <c r="L33" s="260" t="s">
        <v>399</v>
      </c>
      <c r="M33" s="179"/>
      <c r="N33" s="179"/>
      <c r="O33" s="179"/>
    </row>
    <row r="34" spans="2:16">
      <c r="I34" s="179"/>
      <c r="J34" s="179"/>
      <c r="K34" s="179"/>
      <c r="L34" s="179"/>
      <c r="M34" s="140" t="s">
        <v>400</v>
      </c>
      <c r="N34" s="179"/>
      <c r="O34" s="179"/>
    </row>
    <row r="35" spans="2:16">
      <c r="I35" s="179"/>
      <c r="J35" s="179"/>
      <c r="K35" s="179"/>
      <c r="L35" s="179"/>
      <c r="M35" s="179"/>
      <c r="N35" s="179"/>
      <c r="O35" s="179"/>
    </row>
    <row r="36" spans="2:16" ht="15.75">
      <c r="B36" s="515" t="s">
        <v>74</v>
      </c>
      <c r="C36" s="515"/>
      <c r="D36" s="515"/>
      <c r="E36" s="515"/>
      <c r="F36" s="515"/>
      <c r="G36" s="515"/>
      <c r="H36" s="515"/>
      <c r="I36" s="515"/>
    </row>
    <row r="37" spans="2:16" ht="15.75">
      <c r="C37" s="516" t="s">
        <v>63</v>
      </c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2:16" ht="15.75">
      <c r="D38" s="517" t="s">
        <v>70</v>
      </c>
      <c r="E38" s="517"/>
      <c r="F38" s="517"/>
      <c r="G38" s="517"/>
      <c r="H38" s="517"/>
      <c r="I38" s="517"/>
    </row>
    <row r="39" spans="2:16" ht="15.75">
      <c r="D39" s="20"/>
      <c r="E39" s="48"/>
      <c r="F39" s="48"/>
      <c r="G39" s="20"/>
      <c r="H39" s="46"/>
    </row>
    <row r="40" spans="2:16" ht="15.75">
      <c r="C40" s="518" t="s">
        <v>62</v>
      </c>
      <c r="D40" s="518"/>
      <c r="E40" s="518"/>
      <c r="F40" s="518"/>
      <c r="G40" s="518"/>
      <c r="H40" s="47"/>
    </row>
    <row r="41" spans="2:16" ht="15.75">
      <c r="D41" s="20"/>
      <c r="E41" s="48"/>
      <c r="F41" s="48"/>
      <c r="G41" s="21"/>
      <c r="H41" s="46"/>
      <c r="I41" s="143" t="s">
        <v>181</v>
      </c>
      <c r="J41" s="142" t="s">
        <v>175</v>
      </c>
      <c r="K41" s="142"/>
      <c r="L41" s="142"/>
      <c r="M41" s="142"/>
      <c r="N41" s="142"/>
    </row>
    <row r="42" spans="2:16" ht="15.75">
      <c r="D42" s="3"/>
      <c r="G42" s="3"/>
      <c r="H42" s="47"/>
      <c r="I42" s="143" t="s">
        <v>182</v>
      </c>
      <c r="J42" s="142" t="s">
        <v>176</v>
      </c>
      <c r="K42" s="142"/>
      <c r="L42" s="142"/>
      <c r="M42" s="142"/>
      <c r="N42" s="142"/>
    </row>
    <row r="43" spans="2:16" ht="15">
      <c r="D43" s="3"/>
      <c r="G43" s="3"/>
      <c r="I43" s="143" t="s">
        <v>183</v>
      </c>
      <c r="J43" s="142" t="s">
        <v>177</v>
      </c>
      <c r="K43" s="142"/>
      <c r="L43" s="142"/>
      <c r="M43" s="142"/>
      <c r="N43" s="142"/>
    </row>
    <row r="44" spans="2:16">
      <c r="B44" s="81"/>
      <c r="C44" s="4"/>
      <c r="D44" s="43"/>
      <c r="E44" s="4"/>
      <c r="F44" s="4"/>
      <c r="G44" s="43"/>
    </row>
    <row r="45" spans="2:16">
      <c r="B45" s="81"/>
      <c r="C45" s="4"/>
      <c r="D45" s="43"/>
      <c r="E45" s="4"/>
      <c r="F45" s="4"/>
      <c r="G45" s="43"/>
    </row>
    <row r="46" spans="2:16">
      <c r="B46" s="144" t="s">
        <v>187</v>
      </c>
      <c r="C46" s="4"/>
      <c r="D46" s="459">
        <f>D29</f>
        <v>60</v>
      </c>
      <c r="E46" s="4"/>
      <c r="F46" s="4"/>
      <c r="G46" s="43"/>
    </row>
    <row r="47" spans="2:16">
      <c r="B47" s="145" t="s">
        <v>240</v>
      </c>
      <c r="C47" s="147" t="s">
        <v>443</v>
      </c>
      <c r="D47" s="460">
        <v>20</v>
      </c>
      <c r="E47" s="4"/>
      <c r="F47" s="4"/>
      <c r="G47" s="43"/>
    </row>
    <row r="48" spans="2:16">
      <c r="B48" s="81"/>
      <c r="C48" s="4"/>
      <c r="D48" s="43"/>
      <c r="E48" s="4"/>
      <c r="F48" s="4"/>
      <c r="G48" s="43"/>
    </row>
  </sheetData>
  <mergeCells count="13">
    <mergeCell ref="I1:P2"/>
    <mergeCell ref="B36:I36"/>
    <mergeCell ref="C37:P37"/>
    <mergeCell ref="D38:I38"/>
    <mergeCell ref="C40:G40"/>
    <mergeCell ref="D1:H1"/>
    <mergeCell ref="A29:C29"/>
    <mergeCell ref="A1:A2"/>
    <mergeCell ref="B1:B2"/>
    <mergeCell ref="C1:C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pane ySplit="2" topLeftCell="A3" activePane="bottomLeft" state="frozen"/>
      <selection pane="bottomLeft" activeCell="K41" sqref="K41"/>
    </sheetView>
  </sheetViews>
  <sheetFormatPr defaultRowHeight="11.25"/>
  <cols>
    <col min="1" max="1" width="11.5703125" style="3" bestFit="1" customWidth="1"/>
    <col min="2" max="2" width="46.28515625" style="79" customWidth="1"/>
    <col min="3" max="3" width="16.140625" style="2" bestFit="1" customWidth="1"/>
    <col min="4" max="4" width="5.85546875" style="8" bestFit="1" customWidth="1"/>
    <col min="5" max="5" width="6.28515625" style="8" bestFit="1" customWidth="1"/>
    <col min="6" max="6" width="10.42578125" style="2" bestFit="1" customWidth="1"/>
    <col min="7" max="7" width="12.140625" style="2" bestFit="1" customWidth="1"/>
    <col min="8" max="8" width="12.140625" style="2" customWidth="1"/>
    <col min="9" max="9" width="10.28515625" style="2" bestFit="1" customWidth="1"/>
    <col min="10" max="10" width="6.28515625" style="72" customWidth="1"/>
    <col min="11" max="14" width="5.5703125" style="72" customWidth="1"/>
    <col min="15" max="15" width="19.7109375" style="72" customWidth="1"/>
    <col min="16" max="16" width="19.7109375" style="72" bestFit="1" customWidth="1"/>
    <col min="17" max="222" width="9.140625" style="3"/>
    <col min="223" max="223" width="9" style="3" bestFit="1" customWidth="1"/>
    <col min="224" max="224" width="9.85546875" style="3" bestFit="1" customWidth="1"/>
    <col min="225" max="225" width="9.140625" style="3" bestFit="1" customWidth="1"/>
    <col min="226" max="226" width="16" style="3" bestFit="1" customWidth="1"/>
    <col min="227" max="227" width="9" style="3" bestFit="1" customWidth="1"/>
    <col min="228" max="228" width="7.85546875" style="3" bestFit="1" customWidth="1"/>
    <col min="229" max="229" width="11.7109375" style="3" bestFit="1" customWidth="1"/>
    <col min="230" max="230" width="14.28515625" style="3" customWidth="1"/>
    <col min="231" max="231" width="11.7109375" style="3" bestFit="1" customWidth="1"/>
    <col min="232" max="232" width="14.140625" style="3" bestFit="1" customWidth="1"/>
    <col min="233" max="233" width="16.7109375" style="3" customWidth="1"/>
    <col min="234" max="234" width="16.5703125" style="3" customWidth="1"/>
    <col min="235" max="236" width="7.85546875" style="3" bestFit="1" customWidth="1"/>
    <col min="237" max="237" width="8" style="3" bestFit="1" customWidth="1"/>
    <col min="238" max="239" width="7.85546875" style="3" bestFit="1" customWidth="1"/>
    <col min="240" max="240" width="9.7109375" style="3" customWidth="1"/>
    <col min="241" max="241" width="12.85546875" style="3" customWidth="1"/>
    <col min="242" max="478" width="9.140625" style="3"/>
    <col min="479" max="479" width="9" style="3" bestFit="1" customWidth="1"/>
    <col min="480" max="480" width="9.85546875" style="3" bestFit="1" customWidth="1"/>
    <col min="481" max="481" width="9.140625" style="3" bestFit="1" customWidth="1"/>
    <col min="482" max="482" width="16" style="3" bestFit="1" customWidth="1"/>
    <col min="483" max="483" width="9" style="3" bestFit="1" customWidth="1"/>
    <col min="484" max="484" width="7.85546875" style="3" bestFit="1" customWidth="1"/>
    <col min="485" max="485" width="11.7109375" style="3" bestFit="1" customWidth="1"/>
    <col min="486" max="486" width="14.28515625" style="3" customWidth="1"/>
    <col min="487" max="487" width="11.7109375" style="3" bestFit="1" customWidth="1"/>
    <col min="488" max="488" width="14.140625" style="3" bestFit="1" customWidth="1"/>
    <col min="489" max="489" width="16.7109375" style="3" customWidth="1"/>
    <col min="490" max="490" width="16.5703125" style="3" customWidth="1"/>
    <col min="491" max="492" width="7.85546875" style="3" bestFit="1" customWidth="1"/>
    <col min="493" max="493" width="8" style="3" bestFit="1" customWidth="1"/>
    <col min="494" max="495" width="7.85546875" style="3" bestFit="1" customWidth="1"/>
    <col min="496" max="496" width="9.7109375" style="3" customWidth="1"/>
    <col min="497" max="497" width="12.85546875" style="3" customWidth="1"/>
    <col min="498" max="734" width="9.140625" style="3"/>
    <col min="735" max="735" width="9" style="3" bestFit="1" customWidth="1"/>
    <col min="736" max="736" width="9.85546875" style="3" bestFit="1" customWidth="1"/>
    <col min="737" max="737" width="9.140625" style="3" bestFit="1" customWidth="1"/>
    <col min="738" max="738" width="16" style="3" bestFit="1" customWidth="1"/>
    <col min="739" max="739" width="9" style="3" bestFit="1" customWidth="1"/>
    <col min="740" max="740" width="7.85546875" style="3" bestFit="1" customWidth="1"/>
    <col min="741" max="741" width="11.7109375" style="3" bestFit="1" customWidth="1"/>
    <col min="742" max="742" width="14.28515625" style="3" customWidth="1"/>
    <col min="743" max="743" width="11.7109375" style="3" bestFit="1" customWidth="1"/>
    <col min="744" max="744" width="14.140625" style="3" bestFit="1" customWidth="1"/>
    <col min="745" max="745" width="16.7109375" style="3" customWidth="1"/>
    <col min="746" max="746" width="16.5703125" style="3" customWidth="1"/>
    <col min="747" max="748" width="7.85546875" style="3" bestFit="1" customWidth="1"/>
    <col min="749" max="749" width="8" style="3" bestFit="1" customWidth="1"/>
    <col min="750" max="751" width="7.85546875" style="3" bestFit="1" customWidth="1"/>
    <col min="752" max="752" width="9.7109375" style="3" customWidth="1"/>
    <col min="753" max="753" width="12.85546875" style="3" customWidth="1"/>
    <col min="754" max="990" width="9.140625" style="3"/>
    <col min="991" max="991" width="9" style="3" bestFit="1" customWidth="1"/>
    <col min="992" max="992" width="9.85546875" style="3" bestFit="1" customWidth="1"/>
    <col min="993" max="993" width="9.140625" style="3" bestFit="1" customWidth="1"/>
    <col min="994" max="994" width="16" style="3" bestFit="1" customWidth="1"/>
    <col min="995" max="995" width="9" style="3" bestFit="1" customWidth="1"/>
    <col min="996" max="996" width="7.85546875" style="3" bestFit="1" customWidth="1"/>
    <col min="997" max="997" width="11.7109375" style="3" bestFit="1" customWidth="1"/>
    <col min="998" max="998" width="14.28515625" style="3" customWidth="1"/>
    <col min="999" max="999" width="11.7109375" style="3" bestFit="1" customWidth="1"/>
    <col min="1000" max="1000" width="14.140625" style="3" bestFit="1" customWidth="1"/>
    <col min="1001" max="1001" width="16.7109375" style="3" customWidth="1"/>
    <col min="1002" max="1002" width="16.5703125" style="3" customWidth="1"/>
    <col min="1003" max="1004" width="7.85546875" style="3" bestFit="1" customWidth="1"/>
    <col min="1005" max="1005" width="8" style="3" bestFit="1" customWidth="1"/>
    <col min="1006" max="1007" width="7.85546875" style="3" bestFit="1" customWidth="1"/>
    <col min="1008" max="1008" width="9.7109375" style="3" customWidth="1"/>
    <col min="1009" max="1009" width="12.85546875" style="3" customWidth="1"/>
    <col min="1010" max="1246" width="9.140625" style="3"/>
    <col min="1247" max="1247" width="9" style="3" bestFit="1" customWidth="1"/>
    <col min="1248" max="1248" width="9.85546875" style="3" bestFit="1" customWidth="1"/>
    <col min="1249" max="1249" width="9.140625" style="3" bestFit="1" customWidth="1"/>
    <col min="1250" max="1250" width="16" style="3" bestFit="1" customWidth="1"/>
    <col min="1251" max="1251" width="9" style="3" bestFit="1" customWidth="1"/>
    <col min="1252" max="1252" width="7.85546875" style="3" bestFit="1" customWidth="1"/>
    <col min="1253" max="1253" width="11.7109375" style="3" bestFit="1" customWidth="1"/>
    <col min="1254" max="1254" width="14.28515625" style="3" customWidth="1"/>
    <col min="1255" max="1255" width="11.7109375" style="3" bestFit="1" customWidth="1"/>
    <col min="1256" max="1256" width="14.140625" style="3" bestFit="1" customWidth="1"/>
    <col min="1257" max="1257" width="16.7109375" style="3" customWidth="1"/>
    <col min="1258" max="1258" width="16.5703125" style="3" customWidth="1"/>
    <col min="1259" max="1260" width="7.85546875" style="3" bestFit="1" customWidth="1"/>
    <col min="1261" max="1261" width="8" style="3" bestFit="1" customWidth="1"/>
    <col min="1262" max="1263" width="7.85546875" style="3" bestFit="1" customWidth="1"/>
    <col min="1264" max="1264" width="9.7109375" style="3" customWidth="1"/>
    <col min="1265" max="1265" width="12.85546875" style="3" customWidth="1"/>
    <col min="1266" max="1502" width="9.140625" style="3"/>
    <col min="1503" max="1503" width="9" style="3" bestFit="1" customWidth="1"/>
    <col min="1504" max="1504" width="9.85546875" style="3" bestFit="1" customWidth="1"/>
    <col min="1505" max="1505" width="9.140625" style="3" bestFit="1" customWidth="1"/>
    <col min="1506" max="1506" width="16" style="3" bestFit="1" customWidth="1"/>
    <col min="1507" max="1507" width="9" style="3" bestFit="1" customWidth="1"/>
    <col min="1508" max="1508" width="7.85546875" style="3" bestFit="1" customWidth="1"/>
    <col min="1509" max="1509" width="11.7109375" style="3" bestFit="1" customWidth="1"/>
    <col min="1510" max="1510" width="14.28515625" style="3" customWidth="1"/>
    <col min="1511" max="1511" width="11.7109375" style="3" bestFit="1" customWidth="1"/>
    <col min="1512" max="1512" width="14.140625" style="3" bestFit="1" customWidth="1"/>
    <col min="1513" max="1513" width="16.7109375" style="3" customWidth="1"/>
    <col min="1514" max="1514" width="16.5703125" style="3" customWidth="1"/>
    <col min="1515" max="1516" width="7.85546875" style="3" bestFit="1" customWidth="1"/>
    <col min="1517" max="1517" width="8" style="3" bestFit="1" customWidth="1"/>
    <col min="1518" max="1519" width="7.85546875" style="3" bestFit="1" customWidth="1"/>
    <col min="1520" max="1520" width="9.7109375" style="3" customWidth="1"/>
    <col min="1521" max="1521" width="12.85546875" style="3" customWidth="1"/>
    <col min="1522" max="1758" width="9.140625" style="3"/>
    <col min="1759" max="1759" width="9" style="3" bestFit="1" customWidth="1"/>
    <col min="1760" max="1760" width="9.85546875" style="3" bestFit="1" customWidth="1"/>
    <col min="1761" max="1761" width="9.140625" style="3" bestFit="1" customWidth="1"/>
    <col min="1762" max="1762" width="16" style="3" bestFit="1" customWidth="1"/>
    <col min="1763" max="1763" width="9" style="3" bestFit="1" customWidth="1"/>
    <col min="1764" max="1764" width="7.85546875" style="3" bestFit="1" customWidth="1"/>
    <col min="1765" max="1765" width="11.7109375" style="3" bestFit="1" customWidth="1"/>
    <col min="1766" max="1766" width="14.28515625" style="3" customWidth="1"/>
    <col min="1767" max="1767" width="11.7109375" style="3" bestFit="1" customWidth="1"/>
    <col min="1768" max="1768" width="14.140625" style="3" bestFit="1" customWidth="1"/>
    <col min="1769" max="1769" width="16.7109375" style="3" customWidth="1"/>
    <col min="1770" max="1770" width="16.5703125" style="3" customWidth="1"/>
    <col min="1771" max="1772" width="7.85546875" style="3" bestFit="1" customWidth="1"/>
    <col min="1773" max="1773" width="8" style="3" bestFit="1" customWidth="1"/>
    <col min="1774" max="1775" width="7.85546875" style="3" bestFit="1" customWidth="1"/>
    <col min="1776" max="1776" width="9.7109375" style="3" customWidth="1"/>
    <col min="1777" max="1777" width="12.85546875" style="3" customWidth="1"/>
    <col min="1778" max="2014" width="9.140625" style="3"/>
    <col min="2015" max="2015" width="9" style="3" bestFit="1" customWidth="1"/>
    <col min="2016" max="2016" width="9.85546875" style="3" bestFit="1" customWidth="1"/>
    <col min="2017" max="2017" width="9.140625" style="3" bestFit="1" customWidth="1"/>
    <col min="2018" max="2018" width="16" style="3" bestFit="1" customWidth="1"/>
    <col min="2019" max="2019" width="9" style="3" bestFit="1" customWidth="1"/>
    <col min="2020" max="2020" width="7.85546875" style="3" bestFit="1" customWidth="1"/>
    <col min="2021" max="2021" width="11.7109375" style="3" bestFit="1" customWidth="1"/>
    <col min="2022" max="2022" width="14.28515625" style="3" customWidth="1"/>
    <col min="2023" max="2023" width="11.7109375" style="3" bestFit="1" customWidth="1"/>
    <col min="2024" max="2024" width="14.140625" style="3" bestFit="1" customWidth="1"/>
    <col min="2025" max="2025" width="16.7109375" style="3" customWidth="1"/>
    <col min="2026" max="2026" width="16.5703125" style="3" customWidth="1"/>
    <col min="2027" max="2028" width="7.85546875" style="3" bestFit="1" customWidth="1"/>
    <col min="2029" max="2029" width="8" style="3" bestFit="1" customWidth="1"/>
    <col min="2030" max="2031" width="7.85546875" style="3" bestFit="1" customWidth="1"/>
    <col min="2032" max="2032" width="9.7109375" style="3" customWidth="1"/>
    <col min="2033" max="2033" width="12.85546875" style="3" customWidth="1"/>
    <col min="2034" max="2270" width="9.140625" style="3"/>
    <col min="2271" max="2271" width="9" style="3" bestFit="1" customWidth="1"/>
    <col min="2272" max="2272" width="9.85546875" style="3" bestFit="1" customWidth="1"/>
    <col min="2273" max="2273" width="9.140625" style="3" bestFit="1" customWidth="1"/>
    <col min="2274" max="2274" width="16" style="3" bestFit="1" customWidth="1"/>
    <col min="2275" max="2275" width="9" style="3" bestFit="1" customWidth="1"/>
    <col min="2276" max="2276" width="7.85546875" style="3" bestFit="1" customWidth="1"/>
    <col min="2277" max="2277" width="11.7109375" style="3" bestFit="1" customWidth="1"/>
    <col min="2278" max="2278" width="14.28515625" style="3" customWidth="1"/>
    <col min="2279" max="2279" width="11.7109375" style="3" bestFit="1" customWidth="1"/>
    <col min="2280" max="2280" width="14.140625" style="3" bestFit="1" customWidth="1"/>
    <col min="2281" max="2281" width="16.7109375" style="3" customWidth="1"/>
    <col min="2282" max="2282" width="16.5703125" style="3" customWidth="1"/>
    <col min="2283" max="2284" width="7.85546875" style="3" bestFit="1" customWidth="1"/>
    <col min="2285" max="2285" width="8" style="3" bestFit="1" customWidth="1"/>
    <col min="2286" max="2287" width="7.85546875" style="3" bestFit="1" customWidth="1"/>
    <col min="2288" max="2288" width="9.7109375" style="3" customWidth="1"/>
    <col min="2289" max="2289" width="12.85546875" style="3" customWidth="1"/>
    <col min="2290" max="2526" width="9.140625" style="3"/>
    <col min="2527" max="2527" width="9" style="3" bestFit="1" customWidth="1"/>
    <col min="2528" max="2528" width="9.85546875" style="3" bestFit="1" customWidth="1"/>
    <col min="2529" max="2529" width="9.140625" style="3" bestFit="1" customWidth="1"/>
    <col min="2530" max="2530" width="16" style="3" bestFit="1" customWidth="1"/>
    <col min="2531" max="2531" width="9" style="3" bestFit="1" customWidth="1"/>
    <col min="2532" max="2532" width="7.85546875" style="3" bestFit="1" customWidth="1"/>
    <col min="2533" max="2533" width="11.7109375" style="3" bestFit="1" customWidth="1"/>
    <col min="2534" max="2534" width="14.28515625" style="3" customWidth="1"/>
    <col min="2535" max="2535" width="11.7109375" style="3" bestFit="1" customWidth="1"/>
    <col min="2536" max="2536" width="14.140625" style="3" bestFit="1" customWidth="1"/>
    <col min="2537" max="2537" width="16.7109375" style="3" customWidth="1"/>
    <col min="2538" max="2538" width="16.5703125" style="3" customWidth="1"/>
    <col min="2539" max="2540" width="7.85546875" style="3" bestFit="1" customWidth="1"/>
    <col min="2541" max="2541" width="8" style="3" bestFit="1" customWidth="1"/>
    <col min="2542" max="2543" width="7.85546875" style="3" bestFit="1" customWidth="1"/>
    <col min="2544" max="2544" width="9.7109375" style="3" customWidth="1"/>
    <col min="2545" max="2545" width="12.85546875" style="3" customWidth="1"/>
    <col min="2546" max="2782" width="9.140625" style="3"/>
    <col min="2783" max="2783" width="9" style="3" bestFit="1" customWidth="1"/>
    <col min="2784" max="2784" width="9.85546875" style="3" bestFit="1" customWidth="1"/>
    <col min="2785" max="2785" width="9.140625" style="3" bestFit="1" customWidth="1"/>
    <col min="2786" max="2786" width="16" style="3" bestFit="1" customWidth="1"/>
    <col min="2787" max="2787" width="9" style="3" bestFit="1" customWidth="1"/>
    <col min="2788" max="2788" width="7.85546875" style="3" bestFit="1" customWidth="1"/>
    <col min="2789" max="2789" width="11.7109375" style="3" bestFit="1" customWidth="1"/>
    <col min="2790" max="2790" width="14.28515625" style="3" customWidth="1"/>
    <col min="2791" max="2791" width="11.7109375" style="3" bestFit="1" customWidth="1"/>
    <col min="2792" max="2792" width="14.140625" style="3" bestFit="1" customWidth="1"/>
    <col min="2793" max="2793" width="16.7109375" style="3" customWidth="1"/>
    <col min="2794" max="2794" width="16.5703125" style="3" customWidth="1"/>
    <col min="2795" max="2796" width="7.85546875" style="3" bestFit="1" customWidth="1"/>
    <col min="2797" max="2797" width="8" style="3" bestFit="1" customWidth="1"/>
    <col min="2798" max="2799" width="7.85546875" style="3" bestFit="1" customWidth="1"/>
    <col min="2800" max="2800" width="9.7109375" style="3" customWidth="1"/>
    <col min="2801" max="2801" width="12.85546875" style="3" customWidth="1"/>
    <col min="2802" max="3038" width="9.140625" style="3"/>
    <col min="3039" max="3039" width="9" style="3" bestFit="1" customWidth="1"/>
    <col min="3040" max="3040" width="9.85546875" style="3" bestFit="1" customWidth="1"/>
    <col min="3041" max="3041" width="9.140625" style="3" bestFit="1" customWidth="1"/>
    <col min="3042" max="3042" width="16" style="3" bestFit="1" customWidth="1"/>
    <col min="3043" max="3043" width="9" style="3" bestFit="1" customWidth="1"/>
    <col min="3044" max="3044" width="7.85546875" style="3" bestFit="1" customWidth="1"/>
    <col min="3045" max="3045" width="11.7109375" style="3" bestFit="1" customWidth="1"/>
    <col min="3046" max="3046" width="14.28515625" style="3" customWidth="1"/>
    <col min="3047" max="3047" width="11.7109375" style="3" bestFit="1" customWidth="1"/>
    <col min="3048" max="3048" width="14.140625" style="3" bestFit="1" customWidth="1"/>
    <col min="3049" max="3049" width="16.7109375" style="3" customWidth="1"/>
    <col min="3050" max="3050" width="16.5703125" style="3" customWidth="1"/>
    <col min="3051" max="3052" width="7.85546875" style="3" bestFit="1" customWidth="1"/>
    <col min="3053" max="3053" width="8" style="3" bestFit="1" customWidth="1"/>
    <col min="3054" max="3055" width="7.85546875" style="3" bestFit="1" customWidth="1"/>
    <col min="3056" max="3056" width="9.7109375" style="3" customWidth="1"/>
    <col min="3057" max="3057" width="12.85546875" style="3" customWidth="1"/>
    <col min="3058" max="3294" width="9.140625" style="3"/>
    <col min="3295" max="3295" width="9" style="3" bestFit="1" customWidth="1"/>
    <col min="3296" max="3296" width="9.85546875" style="3" bestFit="1" customWidth="1"/>
    <col min="3297" max="3297" width="9.140625" style="3" bestFit="1" customWidth="1"/>
    <col min="3298" max="3298" width="16" style="3" bestFit="1" customWidth="1"/>
    <col min="3299" max="3299" width="9" style="3" bestFit="1" customWidth="1"/>
    <col min="3300" max="3300" width="7.85546875" style="3" bestFit="1" customWidth="1"/>
    <col min="3301" max="3301" width="11.7109375" style="3" bestFit="1" customWidth="1"/>
    <col min="3302" max="3302" width="14.28515625" style="3" customWidth="1"/>
    <col min="3303" max="3303" width="11.7109375" style="3" bestFit="1" customWidth="1"/>
    <col min="3304" max="3304" width="14.140625" style="3" bestFit="1" customWidth="1"/>
    <col min="3305" max="3305" width="16.7109375" style="3" customWidth="1"/>
    <col min="3306" max="3306" width="16.5703125" style="3" customWidth="1"/>
    <col min="3307" max="3308" width="7.85546875" style="3" bestFit="1" customWidth="1"/>
    <col min="3309" max="3309" width="8" style="3" bestFit="1" customWidth="1"/>
    <col min="3310" max="3311" width="7.85546875" style="3" bestFit="1" customWidth="1"/>
    <col min="3312" max="3312" width="9.7109375" style="3" customWidth="1"/>
    <col min="3313" max="3313" width="12.85546875" style="3" customWidth="1"/>
    <col min="3314" max="3550" width="9.140625" style="3"/>
    <col min="3551" max="3551" width="9" style="3" bestFit="1" customWidth="1"/>
    <col min="3552" max="3552" width="9.85546875" style="3" bestFit="1" customWidth="1"/>
    <col min="3553" max="3553" width="9.140625" style="3" bestFit="1" customWidth="1"/>
    <col min="3554" max="3554" width="16" style="3" bestFit="1" customWidth="1"/>
    <col min="3555" max="3555" width="9" style="3" bestFit="1" customWidth="1"/>
    <col min="3556" max="3556" width="7.85546875" style="3" bestFit="1" customWidth="1"/>
    <col min="3557" max="3557" width="11.7109375" style="3" bestFit="1" customWidth="1"/>
    <col min="3558" max="3558" width="14.28515625" style="3" customWidth="1"/>
    <col min="3559" max="3559" width="11.7109375" style="3" bestFit="1" customWidth="1"/>
    <col min="3560" max="3560" width="14.140625" style="3" bestFit="1" customWidth="1"/>
    <col min="3561" max="3561" width="16.7109375" style="3" customWidth="1"/>
    <col min="3562" max="3562" width="16.5703125" style="3" customWidth="1"/>
    <col min="3563" max="3564" width="7.85546875" style="3" bestFit="1" customWidth="1"/>
    <col min="3565" max="3565" width="8" style="3" bestFit="1" customWidth="1"/>
    <col min="3566" max="3567" width="7.85546875" style="3" bestFit="1" customWidth="1"/>
    <col min="3568" max="3568" width="9.7109375" style="3" customWidth="1"/>
    <col min="3569" max="3569" width="12.85546875" style="3" customWidth="1"/>
    <col min="3570" max="3806" width="9.140625" style="3"/>
    <col min="3807" max="3807" width="9" style="3" bestFit="1" customWidth="1"/>
    <col min="3808" max="3808" width="9.85546875" style="3" bestFit="1" customWidth="1"/>
    <col min="3809" max="3809" width="9.140625" style="3" bestFit="1" customWidth="1"/>
    <col min="3810" max="3810" width="16" style="3" bestFit="1" customWidth="1"/>
    <col min="3811" max="3811" width="9" style="3" bestFit="1" customWidth="1"/>
    <col min="3812" max="3812" width="7.85546875" style="3" bestFit="1" customWidth="1"/>
    <col min="3813" max="3813" width="11.7109375" style="3" bestFit="1" customWidth="1"/>
    <col min="3814" max="3814" width="14.28515625" style="3" customWidth="1"/>
    <col min="3815" max="3815" width="11.7109375" style="3" bestFit="1" customWidth="1"/>
    <col min="3816" max="3816" width="14.140625" style="3" bestFit="1" customWidth="1"/>
    <col min="3817" max="3817" width="16.7109375" style="3" customWidth="1"/>
    <col min="3818" max="3818" width="16.5703125" style="3" customWidth="1"/>
    <col min="3819" max="3820" width="7.85546875" style="3" bestFit="1" customWidth="1"/>
    <col min="3821" max="3821" width="8" style="3" bestFit="1" customWidth="1"/>
    <col min="3822" max="3823" width="7.85546875" style="3" bestFit="1" customWidth="1"/>
    <col min="3824" max="3824" width="9.7109375" style="3" customWidth="1"/>
    <col min="3825" max="3825" width="12.85546875" style="3" customWidth="1"/>
    <col min="3826" max="4062" width="9.140625" style="3"/>
    <col min="4063" max="4063" width="9" style="3" bestFit="1" customWidth="1"/>
    <col min="4064" max="4064" width="9.85546875" style="3" bestFit="1" customWidth="1"/>
    <col min="4065" max="4065" width="9.140625" style="3" bestFit="1" customWidth="1"/>
    <col min="4066" max="4066" width="16" style="3" bestFit="1" customWidth="1"/>
    <col min="4067" max="4067" width="9" style="3" bestFit="1" customWidth="1"/>
    <col min="4068" max="4068" width="7.85546875" style="3" bestFit="1" customWidth="1"/>
    <col min="4069" max="4069" width="11.7109375" style="3" bestFit="1" customWidth="1"/>
    <col min="4070" max="4070" width="14.28515625" style="3" customWidth="1"/>
    <col min="4071" max="4071" width="11.7109375" style="3" bestFit="1" customWidth="1"/>
    <col min="4072" max="4072" width="14.140625" style="3" bestFit="1" customWidth="1"/>
    <col min="4073" max="4073" width="16.7109375" style="3" customWidth="1"/>
    <col min="4074" max="4074" width="16.5703125" style="3" customWidth="1"/>
    <col min="4075" max="4076" width="7.85546875" style="3" bestFit="1" customWidth="1"/>
    <col min="4077" max="4077" width="8" style="3" bestFit="1" customWidth="1"/>
    <col min="4078" max="4079" width="7.85546875" style="3" bestFit="1" customWidth="1"/>
    <col min="4080" max="4080" width="9.7109375" style="3" customWidth="1"/>
    <col min="4081" max="4081" width="12.85546875" style="3" customWidth="1"/>
    <col min="4082" max="4318" width="9.140625" style="3"/>
    <col min="4319" max="4319" width="9" style="3" bestFit="1" customWidth="1"/>
    <col min="4320" max="4320" width="9.85546875" style="3" bestFit="1" customWidth="1"/>
    <col min="4321" max="4321" width="9.140625" style="3" bestFit="1" customWidth="1"/>
    <col min="4322" max="4322" width="16" style="3" bestFit="1" customWidth="1"/>
    <col min="4323" max="4323" width="9" style="3" bestFit="1" customWidth="1"/>
    <col min="4324" max="4324" width="7.85546875" style="3" bestFit="1" customWidth="1"/>
    <col min="4325" max="4325" width="11.7109375" style="3" bestFit="1" customWidth="1"/>
    <col min="4326" max="4326" width="14.28515625" style="3" customWidth="1"/>
    <col min="4327" max="4327" width="11.7109375" style="3" bestFit="1" customWidth="1"/>
    <col min="4328" max="4328" width="14.140625" style="3" bestFit="1" customWidth="1"/>
    <col min="4329" max="4329" width="16.7109375" style="3" customWidth="1"/>
    <col min="4330" max="4330" width="16.5703125" style="3" customWidth="1"/>
    <col min="4331" max="4332" width="7.85546875" style="3" bestFit="1" customWidth="1"/>
    <col min="4333" max="4333" width="8" style="3" bestFit="1" customWidth="1"/>
    <col min="4334" max="4335" width="7.85546875" style="3" bestFit="1" customWidth="1"/>
    <col min="4336" max="4336" width="9.7109375" style="3" customWidth="1"/>
    <col min="4337" max="4337" width="12.85546875" style="3" customWidth="1"/>
    <col min="4338" max="4574" width="9.140625" style="3"/>
    <col min="4575" max="4575" width="9" style="3" bestFit="1" customWidth="1"/>
    <col min="4576" max="4576" width="9.85546875" style="3" bestFit="1" customWidth="1"/>
    <col min="4577" max="4577" width="9.140625" style="3" bestFit="1" customWidth="1"/>
    <col min="4578" max="4578" width="16" style="3" bestFit="1" customWidth="1"/>
    <col min="4579" max="4579" width="9" style="3" bestFit="1" customWidth="1"/>
    <col min="4580" max="4580" width="7.85546875" style="3" bestFit="1" customWidth="1"/>
    <col min="4581" max="4581" width="11.7109375" style="3" bestFit="1" customWidth="1"/>
    <col min="4582" max="4582" width="14.28515625" style="3" customWidth="1"/>
    <col min="4583" max="4583" width="11.7109375" style="3" bestFit="1" customWidth="1"/>
    <col min="4584" max="4584" width="14.140625" style="3" bestFit="1" customWidth="1"/>
    <col min="4585" max="4585" width="16.7109375" style="3" customWidth="1"/>
    <col min="4586" max="4586" width="16.5703125" style="3" customWidth="1"/>
    <col min="4587" max="4588" width="7.85546875" style="3" bestFit="1" customWidth="1"/>
    <col min="4589" max="4589" width="8" style="3" bestFit="1" customWidth="1"/>
    <col min="4590" max="4591" width="7.85546875" style="3" bestFit="1" customWidth="1"/>
    <col min="4592" max="4592" width="9.7109375" style="3" customWidth="1"/>
    <col min="4593" max="4593" width="12.85546875" style="3" customWidth="1"/>
    <col min="4594" max="4830" width="9.140625" style="3"/>
    <col min="4831" max="4831" width="9" style="3" bestFit="1" customWidth="1"/>
    <col min="4832" max="4832" width="9.85546875" style="3" bestFit="1" customWidth="1"/>
    <col min="4833" max="4833" width="9.140625" style="3" bestFit="1" customWidth="1"/>
    <col min="4834" max="4834" width="16" style="3" bestFit="1" customWidth="1"/>
    <col min="4835" max="4835" width="9" style="3" bestFit="1" customWidth="1"/>
    <col min="4836" max="4836" width="7.85546875" style="3" bestFit="1" customWidth="1"/>
    <col min="4837" max="4837" width="11.7109375" style="3" bestFit="1" customWidth="1"/>
    <col min="4838" max="4838" width="14.28515625" style="3" customWidth="1"/>
    <col min="4839" max="4839" width="11.7109375" style="3" bestFit="1" customWidth="1"/>
    <col min="4840" max="4840" width="14.140625" style="3" bestFit="1" customWidth="1"/>
    <col min="4841" max="4841" width="16.7109375" style="3" customWidth="1"/>
    <col min="4842" max="4842" width="16.5703125" style="3" customWidth="1"/>
    <col min="4843" max="4844" width="7.85546875" style="3" bestFit="1" customWidth="1"/>
    <col min="4845" max="4845" width="8" style="3" bestFit="1" customWidth="1"/>
    <col min="4846" max="4847" width="7.85546875" style="3" bestFit="1" customWidth="1"/>
    <col min="4848" max="4848" width="9.7109375" style="3" customWidth="1"/>
    <col min="4849" max="4849" width="12.85546875" style="3" customWidth="1"/>
    <col min="4850" max="5086" width="9.140625" style="3"/>
    <col min="5087" max="5087" width="9" style="3" bestFit="1" customWidth="1"/>
    <col min="5088" max="5088" width="9.85546875" style="3" bestFit="1" customWidth="1"/>
    <col min="5089" max="5089" width="9.140625" style="3" bestFit="1" customWidth="1"/>
    <col min="5090" max="5090" width="16" style="3" bestFit="1" customWidth="1"/>
    <col min="5091" max="5091" width="9" style="3" bestFit="1" customWidth="1"/>
    <col min="5092" max="5092" width="7.85546875" style="3" bestFit="1" customWidth="1"/>
    <col min="5093" max="5093" width="11.7109375" style="3" bestFit="1" customWidth="1"/>
    <col min="5094" max="5094" width="14.28515625" style="3" customWidth="1"/>
    <col min="5095" max="5095" width="11.7109375" style="3" bestFit="1" customWidth="1"/>
    <col min="5096" max="5096" width="14.140625" style="3" bestFit="1" customWidth="1"/>
    <col min="5097" max="5097" width="16.7109375" style="3" customWidth="1"/>
    <col min="5098" max="5098" width="16.5703125" style="3" customWidth="1"/>
    <col min="5099" max="5100" width="7.85546875" style="3" bestFit="1" customWidth="1"/>
    <col min="5101" max="5101" width="8" style="3" bestFit="1" customWidth="1"/>
    <col min="5102" max="5103" width="7.85546875" style="3" bestFit="1" customWidth="1"/>
    <col min="5104" max="5104" width="9.7109375" style="3" customWidth="1"/>
    <col min="5105" max="5105" width="12.85546875" style="3" customWidth="1"/>
    <col min="5106" max="5342" width="9.140625" style="3"/>
    <col min="5343" max="5343" width="9" style="3" bestFit="1" customWidth="1"/>
    <col min="5344" max="5344" width="9.85546875" style="3" bestFit="1" customWidth="1"/>
    <col min="5345" max="5345" width="9.140625" style="3" bestFit="1" customWidth="1"/>
    <col min="5346" max="5346" width="16" style="3" bestFit="1" customWidth="1"/>
    <col min="5347" max="5347" width="9" style="3" bestFit="1" customWidth="1"/>
    <col min="5348" max="5348" width="7.85546875" style="3" bestFit="1" customWidth="1"/>
    <col min="5349" max="5349" width="11.7109375" style="3" bestFit="1" customWidth="1"/>
    <col min="5350" max="5350" width="14.28515625" style="3" customWidth="1"/>
    <col min="5351" max="5351" width="11.7109375" style="3" bestFit="1" customWidth="1"/>
    <col min="5352" max="5352" width="14.140625" style="3" bestFit="1" customWidth="1"/>
    <col min="5353" max="5353" width="16.7109375" style="3" customWidth="1"/>
    <col min="5354" max="5354" width="16.5703125" style="3" customWidth="1"/>
    <col min="5355" max="5356" width="7.85546875" style="3" bestFit="1" customWidth="1"/>
    <col min="5357" max="5357" width="8" style="3" bestFit="1" customWidth="1"/>
    <col min="5358" max="5359" width="7.85546875" style="3" bestFit="1" customWidth="1"/>
    <col min="5360" max="5360" width="9.7109375" style="3" customWidth="1"/>
    <col min="5361" max="5361" width="12.85546875" style="3" customWidth="1"/>
    <col min="5362" max="5598" width="9.140625" style="3"/>
    <col min="5599" max="5599" width="9" style="3" bestFit="1" customWidth="1"/>
    <col min="5600" max="5600" width="9.85546875" style="3" bestFit="1" customWidth="1"/>
    <col min="5601" max="5601" width="9.140625" style="3" bestFit="1" customWidth="1"/>
    <col min="5602" max="5602" width="16" style="3" bestFit="1" customWidth="1"/>
    <col min="5603" max="5603" width="9" style="3" bestFit="1" customWidth="1"/>
    <col min="5604" max="5604" width="7.85546875" style="3" bestFit="1" customWidth="1"/>
    <col min="5605" max="5605" width="11.7109375" style="3" bestFit="1" customWidth="1"/>
    <col min="5606" max="5606" width="14.28515625" style="3" customWidth="1"/>
    <col min="5607" max="5607" width="11.7109375" style="3" bestFit="1" customWidth="1"/>
    <col min="5608" max="5608" width="14.140625" style="3" bestFit="1" customWidth="1"/>
    <col min="5609" max="5609" width="16.7109375" style="3" customWidth="1"/>
    <col min="5610" max="5610" width="16.5703125" style="3" customWidth="1"/>
    <col min="5611" max="5612" width="7.85546875" style="3" bestFit="1" customWidth="1"/>
    <col min="5613" max="5613" width="8" style="3" bestFit="1" customWidth="1"/>
    <col min="5614" max="5615" width="7.85546875" style="3" bestFit="1" customWidth="1"/>
    <col min="5616" max="5616" width="9.7109375" style="3" customWidth="1"/>
    <col min="5617" max="5617" width="12.85546875" style="3" customWidth="1"/>
    <col min="5618" max="5854" width="9.140625" style="3"/>
    <col min="5855" max="5855" width="9" style="3" bestFit="1" customWidth="1"/>
    <col min="5856" max="5856" width="9.85546875" style="3" bestFit="1" customWidth="1"/>
    <col min="5857" max="5857" width="9.140625" style="3" bestFit="1" customWidth="1"/>
    <col min="5858" max="5858" width="16" style="3" bestFit="1" customWidth="1"/>
    <col min="5859" max="5859" width="9" style="3" bestFit="1" customWidth="1"/>
    <col min="5860" max="5860" width="7.85546875" style="3" bestFit="1" customWidth="1"/>
    <col min="5861" max="5861" width="11.7109375" style="3" bestFit="1" customWidth="1"/>
    <col min="5862" max="5862" width="14.28515625" style="3" customWidth="1"/>
    <col min="5863" max="5863" width="11.7109375" style="3" bestFit="1" customWidth="1"/>
    <col min="5864" max="5864" width="14.140625" style="3" bestFit="1" customWidth="1"/>
    <col min="5865" max="5865" width="16.7109375" style="3" customWidth="1"/>
    <col min="5866" max="5866" width="16.5703125" style="3" customWidth="1"/>
    <col min="5867" max="5868" width="7.85546875" style="3" bestFit="1" customWidth="1"/>
    <col min="5869" max="5869" width="8" style="3" bestFit="1" customWidth="1"/>
    <col min="5870" max="5871" width="7.85546875" style="3" bestFit="1" customWidth="1"/>
    <col min="5872" max="5872" width="9.7109375" style="3" customWidth="1"/>
    <col min="5873" max="5873" width="12.85546875" style="3" customWidth="1"/>
    <col min="5874" max="6110" width="9.140625" style="3"/>
    <col min="6111" max="6111" width="9" style="3" bestFit="1" customWidth="1"/>
    <col min="6112" max="6112" width="9.85546875" style="3" bestFit="1" customWidth="1"/>
    <col min="6113" max="6113" width="9.140625" style="3" bestFit="1" customWidth="1"/>
    <col min="6114" max="6114" width="16" style="3" bestFit="1" customWidth="1"/>
    <col min="6115" max="6115" width="9" style="3" bestFit="1" customWidth="1"/>
    <col min="6116" max="6116" width="7.85546875" style="3" bestFit="1" customWidth="1"/>
    <col min="6117" max="6117" width="11.7109375" style="3" bestFit="1" customWidth="1"/>
    <col min="6118" max="6118" width="14.28515625" style="3" customWidth="1"/>
    <col min="6119" max="6119" width="11.7109375" style="3" bestFit="1" customWidth="1"/>
    <col min="6120" max="6120" width="14.140625" style="3" bestFit="1" customWidth="1"/>
    <col min="6121" max="6121" width="16.7109375" style="3" customWidth="1"/>
    <col min="6122" max="6122" width="16.5703125" style="3" customWidth="1"/>
    <col min="6123" max="6124" width="7.85546875" style="3" bestFit="1" customWidth="1"/>
    <col min="6125" max="6125" width="8" style="3" bestFit="1" customWidth="1"/>
    <col min="6126" max="6127" width="7.85546875" style="3" bestFit="1" customWidth="1"/>
    <col min="6128" max="6128" width="9.7109375" style="3" customWidth="1"/>
    <col min="6129" max="6129" width="12.85546875" style="3" customWidth="1"/>
    <col min="6130" max="6366" width="9.140625" style="3"/>
    <col min="6367" max="6367" width="9" style="3" bestFit="1" customWidth="1"/>
    <col min="6368" max="6368" width="9.85546875" style="3" bestFit="1" customWidth="1"/>
    <col min="6369" max="6369" width="9.140625" style="3" bestFit="1" customWidth="1"/>
    <col min="6370" max="6370" width="16" style="3" bestFit="1" customWidth="1"/>
    <col min="6371" max="6371" width="9" style="3" bestFit="1" customWidth="1"/>
    <col min="6372" max="6372" width="7.85546875" style="3" bestFit="1" customWidth="1"/>
    <col min="6373" max="6373" width="11.7109375" style="3" bestFit="1" customWidth="1"/>
    <col min="6374" max="6374" width="14.28515625" style="3" customWidth="1"/>
    <col min="6375" max="6375" width="11.7109375" style="3" bestFit="1" customWidth="1"/>
    <col min="6376" max="6376" width="14.140625" style="3" bestFit="1" customWidth="1"/>
    <col min="6377" max="6377" width="16.7109375" style="3" customWidth="1"/>
    <col min="6378" max="6378" width="16.5703125" style="3" customWidth="1"/>
    <col min="6379" max="6380" width="7.85546875" style="3" bestFit="1" customWidth="1"/>
    <col min="6381" max="6381" width="8" style="3" bestFit="1" customWidth="1"/>
    <col min="6382" max="6383" width="7.85546875" style="3" bestFit="1" customWidth="1"/>
    <col min="6384" max="6384" width="9.7109375" style="3" customWidth="1"/>
    <col min="6385" max="6385" width="12.85546875" style="3" customWidth="1"/>
    <col min="6386" max="6622" width="9.140625" style="3"/>
    <col min="6623" max="6623" width="9" style="3" bestFit="1" customWidth="1"/>
    <col min="6624" max="6624" width="9.85546875" style="3" bestFit="1" customWidth="1"/>
    <col min="6625" max="6625" width="9.140625" style="3" bestFit="1" customWidth="1"/>
    <col min="6626" max="6626" width="16" style="3" bestFit="1" customWidth="1"/>
    <col min="6627" max="6627" width="9" style="3" bestFit="1" customWidth="1"/>
    <col min="6628" max="6628" width="7.85546875" style="3" bestFit="1" customWidth="1"/>
    <col min="6629" max="6629" width="11.7109375" style="3" bestFit="1" customWidth="1"/>
    <col min="6630" max="6630" width="14.28515625" style="3" customWidth="1"/>
    <col min="6631" max="6631" width="11.7109375" style="3" bestFit="1" customWidth="1"/>
    <col min="6632" max="6632" width="14.140625" style="3" bestFit="1" customWidth="1"/>
    <col min="6633" max="6633" width="16.7109375" style="3" customWidth="1"/>
    <col min="6634" max="6634" width="16.5703125" style="3" customWidth="1"/>
    <col min="6635" max="6636" width="7.85546875" style="3" bestFit="1" customWidth="1"/>
    <col min="6637" max="6637" width="8" style="3" bestFit="1" customWidth="1"/>
    <col min="6638" max="6639" width="7.85546875" style="3" bestFit="1" customWidth="1"/>
    <col min="6640" max="6640" width="9.7109375" style="3" customWidth="1"/>
    <col min="6641" max="6641" width="12.85546875" style="3" customWidth="1"/>
    <col min="6642" max="6878" width="9.140625" style="3"/>
    <col min="6879" max="6879" width="9" style="3" bestFit="1" customWidth="1"/>
    <col min="6880" max="6880" width="9.85546875" style="3" bestFit="1" customWidth="1"/>
    <col min="6881" max="6881" width="9.140625" style="3" bestFit="1" customWidth="1"/>
    <col min="6882" max="6882" width="16" style="3" bestFit="1" customWidth="1"/>
    <col min="6883" max="6883" width="9" style="3" bestFit="1" customWidth="1"/>
    <col min="6884" max="6884" width="7.85546875" style="3" bestFit="1" customWidth="1"/>
    <col min="6885" max="6885" width="11.7109375" style="3" bestFit="1" customWidth="1"/>
    <col min="6886" max="6886" width="14.28515625" style="3" customWidth="1"/>
    <col min="6887" max="6887" width="11.7109375" style="3" bestFit="1" customWidth="1"/>
    <col min="6888" max="6888" width="14.140625" style="3" bestFit="1" customWidth="1"/>
    <col min="6889" max="6889" width="16.7109375" style="3" customWidth="1"/>
    <col min="6890" max="6890" width="16.5703125" style="3" customWidth="1"/>
    <col min="6891" max="6892" width="7.85546875" style="3" bestFit="1" customWidth="1"/>
    <col min="6893" max="6893" width="8" style="3" bestFit="1" customWidth="1"/>
    <col min="6894" max="6895" width="7.85546875" style="3" bestFit="1" customWidth="1"/>
    <col min="6896" max="6896" width="9.7109375" style="3" customWidth="1"/>
    <col min="6897" max="6897" width="12.85546875" style="3" customWidth="1"/>
    <col min="6898" max="7134" width="9.140625" style="3"/>
    <col min="7135" max="7135" width="9" style="3" bestFit="1" customWidth="1"/>
    <col min="7136" max="7136" width="9.85546875" style="3" bestFit="1" customWidth="1"/>
    <col min="7137" max="7137" width="9.140625" style="3" bestFit="1" customWidth="1"/>
    <col min="7138" max="7138" width="16" style="3" bestFit="1" customWidth="1"/>
    <col min="7139" max="7139" width="9" style="3" bestFit="1" customWidth="1"/>
    <col min="7140" max="7140" width="7.85546875" style="3" bestFit="1" customWidth="1"/>
    <col min="7141" max="7141" width="11.7109375" style="3" bestFit="1" customWidth="1"/>
    <col min="7142" max="7142" width="14.28515625" style="3" customWidth="1"/>
    <col min="7143" max="7143" width="11.7109375" style="3" bestFit="1" customWidth="1"/>
    <col min="7144" max="7144" width="14.140625" style="3" bestFit="1" customWidth="1"/>
    <col min="7145" max="7145" width="16.7109375" style="3" customWidth="1"/>
    <col min="7146" max="7146" width="16.5703125" style="3" customWidth="1"/>
    <col min="7147" max="7148" width="7.85546875" style="3" bestFit="1" customWidth="1"/>
    <col min="7149" max="7149" width="8" style="3" bestFit="1" customWidth="1"/>
    <col min="7150" max="7151" width="7.85546875" style="3" bestFit="1" customWidth="1"/>
    <col min="7152" max="7152" width="9.7109375" style="3" customWidth="1"/>
    <col min="7153" max="7153" width="12.85546875" style="3" customWidth="1"/>
    <col min="7154" max="7390" width="9.140625" style="3"/>
    <col min="7391" max="7391" width="9" style="3" bestFit="1" customWidth="1"/>
    <col min="7392" max="7392" width="9.85546875" style="3" bestFit="1" customWidth="1"/>
    <col min="7393" max="7393" width="9.140625" style="3" bestFit="1" customWidth="1"/>
    <col min="7394" max="7394" width="16" style="3" bestFit="1" customWidth="1"/>
    <col min="7395" max="7395" width="9" style="3" bestFit="1" customWidth="1"/>
    <col min="7396" max="7396" width="7.85546875" style="3" bestFit="1" customWidth="1"/>
    <col min="7397" max="7397" width="11.7109375" style="3" bestFit="1" customWidth="1"/>
    <col min="7398" max="7398" width="14.28515625" style="3" customWidth="1"/>
    <col min="7399" max="7399" width="11.7109375" style="3" bestFit="1" customWidth="1"/>
    <col min="7400" max="7400" width="14.140625" style="3" bestFit="1" customWidth="1"/>
    <col min="7401" max="7401" width="16.7109375" style="3" customWidth="1"/>
    <col min="7402" max="7402" width="16.5703125" style="3" customWidth="1"/>
    <col min="7403" max="7404" width="7.85546875" style="3" bestFit="1" customWidth="1"/>
    <col min="7405" max="7405" width="8" style="3" bestFit="1" customWidth="1"/>
    <col min="7406" max="7407" width="7.85546875" style="3" bestFit="1" customWidth="1"/>
    <col min="7408" max="7408" width="9.7109375" style="3" customWidth="1"/>
    <col min="7409" max="7409" width="12.85546875" style="3" customWidth="1"/>
    <col min="7410" max="7646" width="9.140625" style="3"/>
    <col min="7647" max="7647" width="9" style="3" bestFit="1" customWidth="1"/>
    <col min="7648" max="7648" width="9.85546875" style="3" bestFit="1" customWidth="1"/>
    <col min="7649" max="7649" width="9.140625" style="3" bestFit="1" customWidth="1"/>
    <col min="7650" max="7650" width="16" style="3" bestFit="1" customWidth="1"/>
    <col min="7651" max="7651" width="9" style="3" bestFit="1" customWidth="1"/>
    <col min="7652" max="7652" width="7.85546875" style="3" bestFit="1" customWidth="1"/>
    <col min="7653" max="7653" width="11.7109375" style="3" bestFit="1" customWidth="1"/>
    <col min="7654" max="7654" width="14.28515625" style="3" customWidth="1"/>
    <col min="7655" max="7655" width="11.7109375" style="3" bestFit="1" customWidth="1"/>
    <col min="7656" max="7656" width="14.140625" style="3" bestFit="1" customWidth="1"/>
    <col min="7657" max="7657" width="16.7109375" style="3" customWidth="1"/>
    <col min="7658" max="7658" width="16.5703125" style="3" customWidth="1"/>
    <col min="7659" max="7660" width="7.85546875" style="3" bestFit="1" customWidth="1"/>
    <col min="7661" max="7661" width="8" style="3" bestFit="1" customWidth="1"/>
    <col min="7662" max="7663" width="7.85546875" style="3" bestFit="1" customWidth="1"/>
    <col min="7664" max="7664" width="9.7109375" style="3" customWidth="1"/>
    <col min="7665" max="7665" width="12.85546875" style="3" customWidth="1"/>
    <col min="7666" max="7902" width="9.140625" style="3"/>
    <col min="7903" max="7903" width="9" style="3" bestFit="1" customWidth="1"/>
    <col min="7904" max="7904" width="9.85546875" style="3" bestFit="1" customWidth="1"/>
    <col min="7905" max="7905" width="9.140625" style="3" bestFit="1" customWidth="1"/>
    <col min="7906" max="7906" width="16" style="3" bestFit="1" customWidth="1"/>
    <col min="7907" max="7907" width="9" style="3" bestFit="1" customWidth="1"/>
    <col min="7908" max="7908" width="7.85546875" style="3" bestFit="1" customWidth="1"/>
    <col min="7909" max="7909" width="11.7109375" style="3" bestFit="1" customWidth="1"/>
    <col min="7910" max="7910" width="14.28515625" style="3" customWidth="1"/>
    <col min="7911" max="7911" width="11.7109375" style="3" bestFit="1" customWidth="1"/>
    <col min="7912" max="7912" width="14.140625" style="3" bestFit="1" customWidth="1"/>
    <col min="7913" max="7913" width="16.7109375" style="3" customWidth="1"/>
    <col min="7914" max="7914" width="16.5703125" style="3" customWidth="1"/>
    <col min="7915" max="7916" width="7.85546875" style="3" bestFit="1" customWidth="1"/>
    <col min="7917" max="7917" width="8" style="3" bestFit="1" customWidth="1"/>
    <col min="7918" max="7919" width="7.85546875" style="3" bestFit="1" customWidth="1"/>
    <col min="7920" max="7920" width="9.7109375" style="3" customWidth="1"/>
    <col min="7921" max="7921" width="12.85546875" style="3" customWidth="1"/>
    <col min="7922" max="8158" width="9.140625" style="3"/>
    <col min="8159" max="8159" width="9" style="3" bestFit="1" customWidth="1"/>
    <col min="8160" max="8160" width="9.85546875" style="3" bestFit="1" customWidth="1"/>
    <col min="8161" max="8161" width="9.140625" style="3" bestFit="1" customWidth="1"/>
    <col min="8162" max="8162" width="16" style="3" bestFit="1" customWidth="1"/>
    <col min="8163" max="8163" width="9" style="3" bestFit="1" customWidth="1"/>
    <col min="8164" max="8164" width="7.85546875" style="3" bestFit="1" customWidth="1"/>
    <col min="8165" max="8165" width="11.7109375" style="3" bestFit="1" customWidth="1"/>
    <col min="8166" max="8166" width="14.28515625" style="3" customWidth="1"/>
    <col min="8167" max="8167" width="11.7109375" style="3" bestFit="1" customWidth="1"/>
    <col min="8168" max="8168" width="14.140625" style="3" bestFit="1" customWidth="1"/>
    <col min="8169" max="8169" width="16.7109375" style="3" customWidth="1"/>
    <col min="8170" max="8170" width="16.5703125" style="3" customWidth="1"/>
    <col min="8171" max="8172" width="7.85546875" style="3" bestFit="1" customWidth="1"/>
    <col min="8173" max="8173" width="8" style="3" bestFit="1" customWidth="1"/>
    <col min="8174" max="8175" width="7.85546875" style="3" bestFit="1" customWidth="1"/>
    <col min="8176" max="8176" width="9.7109375" style="3" customWidth="1"/>
    <col min="8177" max="8177" width="12.85546875" style="3" customWidth="1"/>
    <col min="8178" max="8414" width="9.140625" style="3"/>
    <col min="8415" max="8415" width="9" style="3" bestFit="1" customWidth="1"/>
    <col min="8416" max="8416" width="9.85546875" style="3" bestFit="1" customWidth="1"/>
    <col min="8417" max="8417" width="9.140625" style="3" bestFit="1" customWidth="1"/>
    <col min="8418" max="8418" width="16" style="3" bestFit="1" customWidth="1"/>
    <col min="8419" max="8419" width="9" style="3" bestFit="1" customWidth="1"/>
    <col min="8420" max="8420" width="7.85546875" style="3" bestFit="1" customWidth="1"/>
    <col min="8421" max="8421" width="11.7109375" style="3" bestFit="1" customWidth="1"/>
    <col min="8422" max="8422" width="14.28515625" style="3" customWidth="1"/>
    <col min="8423" max="8423" width="11.7109375" style="3" bestFit="1" customWidth="1"/>
    <col min="8424" max="8424" width="14.140625" style="3" bestFit="1" customWidth="1"/>
    <col min="8425" max="8425" width="16.7109375" style="3" customWidth="1"/>
    <col min="8426" max="8426" width="16.5703125" style="3" customWidth="1"/>
    <col min="8427" max="8428" width="7.85546875" style="3" bestFit="1" customWidth="1"/>
    <col min="8429" max="8429" width="8" style="3" bestFit="1" customWidth="1"/>
    <col min="8430" max="8431" width="7.85546875" style="3" bestFit="1" customWidth="1"/>
    <col min="8432" max="8432" width="9.7109375" style="3" customWidth="1"/>
    <col min="8433" max="8433" width="12.85546875" style="3" customWidth="1"/>
    <col min="8434" max="8670" width="9.140625" style="3"/>
    <col min="8671" max="8671" width="9" style="3" bestFit="1" customWidth="1"/>
    <col min="8672" max="8672" width="9.85546875" style="3" bestFit="1" customWidth="1"/>
    <col min="8673" max="8673" width="9.140625" style="3" bestFit="1" customWidth="1"/>
    <col min="8674" max="8674" width="16" style="3" bestFit="1" customWidth="1"/>
    <col min="8675" max="8675" width="9" style="3" bestFit="1" customWidth="1"/>
    <col min="8676" max="8676" width="7.85546875" style="3" bestFit="1" customWidth="1"/>
    <col min="8677" max="8677" width="11.7109375" style="3" bestFit="1" customWidth="1"/>
    <col min="8678" max="8678" width="14.28515625" style="3" customWidth="1"/>
    <col min="8679" max="8679" width="11.7109375" style="3" bestFit="1" customWidth="1"/>
    <col min="8680" max="8680" width="14.140625" style="3" bestFit="1" customWidth="1"/>
    <col min="8681" max="8681" width="16.7109375" style="3" customWidth="1"/>
    <col min="8682" max="8682" width="16.5703125" style="3" customWidth="1"/>
    <col min="8683" max="8684" width="7.85546875" style="3" bestFit="1" customWidth="1"/>
    <col min="8685" max="8685" width="8" style="3" bestFit="1" customWidth="1"/>
    <col min="8686" max="8687" width="7.85546875" style="3" bestFit="1" customWidth="1"/>
    <col min="8688" max="8688" width="9.7109375" style="3" customWidth="1"/>
    <col min="8689" max="8689" width="12.85546875" style="3" customWidth="1"/>
    <col min="8690" max="8926" width="9.140625" style="3"/>
    <col min="8927" max="8927" width="9" style="3" bestFit="1" customWidth="1"/>
    <col min="8928" max="8928" width="9.85546875" style="3" bestFit="1" customWidth="1"/>
    <col min="8929" max="8929" width="9.140625" style="3" bestFit="1" customWidth="1"/>
    <col min="8930" max="8930" width="16" style="3" bestFit="1" customWidth="1"/>
    <col min="8931" max="8931" width="9" style="3" bestFit="1" customWidth="1"/>
    <col min="8932" max="8932" width="7.85546875" style="3" bestFit="1" customWidth="1"/>
    <col min="8933" max="8933" width="11.7109375" style="3" bestFit="1" customWidth="1"/>
    <col min="8934" max="8934" width="14.28515625" style="3" customWidth="1"/>
    <col min="8935" max="8935" width="11.7109375" style="3" bestFit="1" customWidth="1"/>
    <col min="8936" max="8936" width="14.140625" style="3" bestFit="1" customWidth="1"/>
    <col min="8937" max="8937" width="16.7109375" style="3" customWidth="1"/>
    <col min="8938" max="8938" width="16.5703125" style="3" customWidth="1"/>
    <col min="8939" max="8940" width="7.85546875" style="3" bestFit="1" customWidth="1"/>
    <col min="8941" max="8941" width="8" style="3" bestFit="1" customWidth="1"/>
    <col min="8942" max="8943" width="7.85546875" style="3" bestFit="1" customWidth="1"/>
    <col min="8944" max="8944" width="9.7109375" style="3" customWidth="1"/>
    <col min="8945" max="8945" width="12.85546875" style="3" customWidth="1"/>
    <col min="8946" max="9182" width="9.140625" style="3"/>
    <col min="9183" max="9183" width="9" style="3" bestFit="1" customWidth="1"/>
    <col min="9184" max="9184" width="9.85546875" style="3" bestFit="1" customWidth="1"/>
    <col min="9185" max="9185" width="9.140625" style="3" bestFit="1" customWidth="1"/>
    <col min="9186" max="9186" width="16" style="3" bestFit="1" customWidth="1"/>
    <col min="9187" max="9187" width="9" style="3" bestFit="1" customWidth="1"/>
    <col min="9188" max="9188" width="7.85546875" style="3" bestFit="1" customWidth="1"/>
    <col min="9189" max="9189" width="11.7109375" style="3" bestFit="1" customWidth="1"/>
    <col min="9190" max="9190" width="14.28515625" style="3" customWidth="1"/>
    <col min="9191" max="9191" width="11.7109375" style="3" bestFit="1" customWidth="1"/>
    <col min="9192" max="9192" width="14.140625" style="3" bestFit="1" customWidth="1"/>
    <col min="9193" max="9193" width="16.7109375" style="3" customWidth="1"/>
    <col min="9194" max="9194" width="16.5703125" style="3" customWidth="1"/>
    <col min="9195" max="9196" width="7.85546875" style="3" bestFit="1" customWidth="1"/>
    <col min="9197" max="9197" width="8" style="3" bestFit="1" customWidth="1"/>
    <col min="9198" max="9199" width="7.85546875" style="3" bestFit="1" customWidth="1"/>
    <col min="9200" max="9200" width="9.7109375" style="3" customWidth="1"/>
    <col min="9201" max="9201" width="12.85546875" style="3" customWidth="1"/>
    <col min="9202" max="9438" width="9.140625" style="3"/>
    <col min="9439" max="9439" width="9" style="3" bestFit="1" customWidth="1"/>
    <col min="9440" max="9440" width="9.85546875" style="3" bestFit="1" customWidth="1"/>
    <col min="9441" max="9441" width="9.140625" style="3" bestFit="1" customWidth="1"/>
    <col min="9442" max="9442" width="16" style="3" bestFit="1" customWidth="1"/>
    <col min="9443" max="9443" width="9" style="3" bestFit="1" customWidth="1"/>
    <col min="9444" max="9444" width="7.85546875" style="3" bestFit="1" customWidth="1"/>
    <col min="9445" max="9445" width="11.7109375" style="3" bestFit="1" customWidth="1"/>
    <col min="9446" max="9446" width="14.28515625" style="3" customWidth="1"/>
    <col min="9447" max="9447" width="11.7109375" style="3" bestFit="1" customWidth="1"/>
    <col min="9448" max="9448" width="14.140625" style="3" bestFit="1" customWidth="1"/>
    <col min="9449" max="9449" width="16.7109375" style="3" customWidth="1"/>
    <col min="9450" max="9450" width="16.5703125" style="3" customWidth="1"/>
    <col min="9451" max="9452" width="7.85546875" style="3" bestFit="1" customWidth="1"/>
    <col min="9453" max="9453" width="8" style="3" bestFit="1" customWidth="1"/>
    <col min="9454" max="9455" width="7.85546875" style="3" bestFit="1" customWidth="1"/>
    <col min="9456" max="9456" width="9.7109375" style="3" customWidth="1"/>
    <col min="9457" max="9457" width="12.85546875" style="3" customWidth="1"/>
    <col min="9458" max="9694" width="9.140625" style="3"/>
    <col min="9695" max="9695" width="9" style="3" bestFit="1" customWidth="1"/>
    <col min="9696" max="9696" width="9.85546875" style="3" bestFit="1" customWidth="1"/>
    <col min="9697" max="9697" width="9.140625" style="3" bestFit="1" customWidth="1"/>
    <col min="9698" max="9698" width="16" style="3" bestFit="1" customWidth="1"/>
    <col min="9699" max="9699" width="9" style="3" bestFit="1" customWidth="1"/>
    <col min="9700" max="9700" width="7.85546875" style="3" bestFit="1" customWidth="1"/>
    <col min="9701" max="9701" width="11.7109375" style="3" bestFit="1" customWidth="1"/>
    <col min="9702" max="9702" width="14.28515625" style="3" customWidth="1"/>
    <col min="9703" max="9703" width="11.7109375" style="3" bestFit="1" customWidth="1"/>
    <col min="9704" max="9704" width="14.140625" style="3" bestFit="1" customWidth="1"/>
    <col min="9705" max="9705" width="16.7109375" style="3" customWidth="1"/>
    <col min="9706" max="9706" width="16.5703125" style="3" customWidth="1"/>
    <col min="9707" max="9708" width="7.85546875" style="3" bestFit="1" customWidth="1"/>
    <col min="9709" max="9709" width="8" style="3" bestFit="1" customWidth="1"/>
    <col min="9710" max="9711" width="7.85546875" style="3" bestFit="1" customWidth="1"/>
    <col min="9712" max="9712" width="9.7109375" style="3" customWidth="1"/>
    <col min="9713" max="9713" width="12.85546875" style="3" customWidth="1"/>
    <col min="9714" max="9950" width="9.140625" style="3"/>
    <col min="9951" max="9951" width="9" style="3" bestFit="1" customWidth="1"/>
    <col min="9952" max="9952" width="9.85546875" style="3" bestFit="1" customWidth="1"/>
    <col min="9953" max="9953" width="9.140625" style="3" bestFit="1" customWidth="1"/>
    <col min="9954" max="9954" width="16" style="3" bestFit="1" customWidth="1"/>
    <col min="9955" max="9955" width="9" style="3" bestFit="1" customWidth="1"/>
    <col min="9956" max="9956" width="7.85546875" style="3" bestFit="1" customWidth="1"/>
    <col min="9957" max="9957" width="11.7109375" style="3" bestFit="1" customWidth="1"/>
    <col min="9958" max="9958" width="14.28515625" style="3" customWidth="1"/>
    <col min="9959" max="9959" width="11.7109375" style="3" bestFit="1" customWidth="1"/>
    <col min="9960" max="9960" width="14.140625" style="3" bestFit="1" customWidth="1"/>
    <col min="9961" max="9961" width="16.7109375" style="3" customWidth="1"/>
    <col min="9962" max="9962" width="16.5703125" style="3" customWidth="1"/>
    <col min="9963" max="9964" width="7.85546875" style="3" bestFit="1" customWidth="1"/>
    <col min="9965" max="9965" width="8" style="3" bestFit="1" customWidth="1"/>
    <col min="9966" max="9967" width="7.85546875" style="3" bestFit="1" customWidth="1"/>
    <col min="9968" max="9968" width="9.7109375" style="3" customWidth="1"/>
    <col min="9969" max="9969" width="12.85546875" style="3" customWidth="1"/>
    <col min="9970" max="10206" width="9.140625" style="3"/>
    <col min="10207" max="10207" width="9" style="3" bestFit="1" customWidth="1"/>
    <col min="10208" max="10208" width="9.85546875" style="3" bestFit="1" customWidth="1"/>
    <col min="10209" max="10209" width="9.140625" style="3" bestFit="1" customWidth="1"/>
    <col min="10210" max="10210" width="16" style="3" bestFit="1" customWidth="1"/>
    <col min="10211" max="10211" width="9" style="3" bestFit="1" customWidth="1"/>
    <col min="10212" max="10212" width="7.85546875" style="3" bestFit="1" customWidth="1"/>
    <col min="10213" max="10213" width="11.7109375" style="3" bestFit="1" customWidth="1"/>
    <col min="10214" max="10214" width="14.28515625" style="3" customWidth="1"/>
    <col min="10215" max="10215" width="11.7109375" style="3" bestFit="1" customWidth="1"/>
    <col min="10216" max="10216" width="14.140625" style="3" bestFit="1" customWidth="1"/>
    <col min="10217" max="10217" width="16.7109375" style="3" customWidth="1"/>
    <col min="10218" max="10218" width="16.5703125" style="3" customWidth="1"/>
    <col min="10219" max="10220" width="7.85546875" style="3" bestFit="1" customWidth="1"/>
    <col min="10221" max="10221" width="8" style="3" bestFit="1" customWidth="1"/>
    <col min="10222" max="10223" width="7.85546875" style="3" bestFit="1" customWidth="1"/>
    <col min="10224" max="10224" width="9.7109375" style="3" customWidth="1"/>
    <col min="10225" max="10225" width="12.85546875" style="3" customWidth="1"/>
    <col min="10226" max="10462" width="9.140625" style="3"/>
    <col min="10463" max="10463" width="9" style="3" bestFit="1" customWidth="1"/>
    <col min="10464" max="10464" width="9.85546875" style="3" bestFit="1" customWidth="1"/>
    <col min="10465" max="10465" width="9.140625" style="3" bestFit="1" customWidth="1"/>
    <col min="10466" max="10466" width="16" style="3" bestFit="1" customWidth="1"/>
    <col min="10467" max="10467" width="9" style="3" bestFit="1" customWidth="1"/>
    <col min="10468" max="10468" width="7.85546875" style="3" bestFit="1" customWidth="1"/>
    <col min="10469" max="10469" width="11.7109375" style="3" bestFit="1" customWidth="1"/>
    <col min="10470" max="10470" width="14.28515625" style="3" customWidth="1"/>
    <col min="10471" max="10471" width="11.7109375" style="3" bestFit="1" customWidth="1"/>
    <col min="10472" max="10472" width="14.140625" style="3" bestFit="1" customWidth="1"/>
    <col min="10473" max="10473" width="16.7109375" style="3" customWidth="1"/>
    <col min="10474" max="10474" width="16.5703125" style="3" customWidth="1"/>
    <col min="10475" max="10476" width="7.85546875" style="3" bestFit="1" customWidth="1"/>
    <col min="10477" max="10477" width="8" style="3" bestFit="1" customWidth="1"/>
    <col min="10478" max="10479" width="7.85546875" style="3" bestFit="1" customWidth="1"/>
    <col min="10480" max="10480" width="9.7109375" style="3" customWidth="1"/>
    <col min="10481" max="10481" width="12.85546875" style="3" customWidth="1"/>
    <col min="10482" max="10718" width="9.140625" style="3"/>
    <col min="10719" max="10719" width="9" style="3" bestFit="1" customWidth="1"/>
    <col min="10720" max="10720" width="9.85546875" style="3" bestFit="1" customWidth="1"/>
    <col min="10721" max="10721" width="9.140625" style="3" bestFit="1" customWidth="1"/>
    <col min="10722" max="10722" width="16" style="3" bestFit="1" customWidth="1"/>
    <col min="10723" max="10723" width="9" style="3" bestFit="1" customWidth="1"/>
    <col min="10724" max="10724" width="7.85546875" style="3" bestFit="1" customWidth="1"/>
    <col min="10725" max="10725" width="11.7109375" style="3" bestFit="1" customWidth="1"/>
    <col min="10726" max="10726" width="14.28515625" style="3" customWidth="1"/>
    <col min="10727" max="10727" width="11.7109375" style="3" bestFit="1" customWidth="1"/>
    <col min="10728" max="10728" width="14.140625" style="3" bestFit="1" customWidth="1"/>
    <col min="10729" max="10729" width="16.7109375" style="3" customWidth="1"/>
    <col min="10730" max="10730" width="16.5703125" style="3" customWidth="1"/>
    <col min="10731" max="10732" width="7.85546875" style="3" bestFit="1" customWidth="1"/>
    <col min="10733" max="10733" width="8" style="3" bestFit="1" customWidth="1"/>
    <col min="10734" max="10735" width="7.85546875" style="3" bestFit="1" customWidth="1"/>
    <col min="10736" max="10736" width="9.7109375" style="3" customWidth="1"/>
    <col min="10737" max="10737" width="12.85546875" style="3" customWidth="1"/>
    <col min="10738" max="10974" width="9.140625" style="3"/>
    <col min="10975" max="10975" width="9" style="3" bestFit="1" customWidth="1"/>
    <col min="10976" max="10976" width="9.85546875" style="3" bestFit="1" customWidth="1"/>
    <col min="10977" max="10977" width="9.140625" style="3" bestFit="1" customWidth="1"/>
    <col min="10978" max="10978" width="16" style="3" bestFit="1" customWidth="1"/>
    <col min="10979" max="10979" width="9" style="3" bestFit="1" customWidth="1"/>
    <col min="10980" max="10980" width="7.85546875" style="3" bestFit="1" customWidth="1"/>
    <col min="10981" max="10981" width="11.7109375" style="3" bestFit="1" customWidth="1"/>
    <col min="10982" max="10982" width="14.28515625" style="3" customWidth="1"/>
    <col min="10983" max="10983" width="11.7109375" style="3" bestFit="1" customWidth="1"/>
    <col min="10984" max="10984" width="14.140625" style="3" bestFit="1" customWidth="1"/>
    <col min="10985" max="10985" width="16.7109375" style="3" customWidth="1"/>
    <col min="10986" max="10986" width="16.5703125" style="3" customWidth="1"/>
    <col min="10987" max="10988" width="7.85546875" style="3" bestFit="1" customWidth="1"/>
    <col min="10989" max="10989" width="8" style="3" bestFit="1" customWidth="1"/>
    <col min="10990" max="10991" width="7.85546875" style="3" bestFit="1" customWidth="1"/>
    <col min="10992" max="10992" width="9.7109375" style="3" customWidth="1"/>
    <col min="10993" max="10993" width="12.85546875" style="3" customWidth="1"/>
    <col min="10994" max="11230" width="9.140625" style="3"/>
    <col min="11231" max="11231" width="9" style="3" bestFit="1" customWidth="1"/>
    <col min="11232" max="11232" width="9.85546875" style="3" bestFit="1" customWidth="1"/>
    <col min="11233" max="11233" width="9.140625" style="3" bestFit="1" customWidth="1"/>
    <col min="11234" max="11234" width="16" style="3" bestFit="1" customWidth="1"/>
    <col min="11235" max="11235" width="9" style="3" bestFit="1" customWidth="1"/>
    <col min="11236" max="11236" width="7.85546875" style="3" bestFit="1" customWidth="1"/>
    <col min="11237" max="11237" width="11.7109375" style="3" bestFit="1" customWidth="1"/>
    <col min="11238" max="11238" width="14.28515625" style="3" customWidth="1"/>
    <col min="11239" max="11239" width="11.7109375" style="3" bestFit="1" customWidth="1"/>
    <col min="11240" max="11240" width="14.140625" style="3" bestFit="1" customWidth="1"/>
    <col min="11241" max="11241" width="16.7109375" style="3" customWidth="1"/>
    <col min="11242" max="11242" width="16.5703125" style="3" customWidth="1"/>
    <col min="11243" max="11244" width="7.85546875" style="3" bestFit="1" customWidth="1"/>
    <col min="11245" max="11245" width="8" style="3" bestFit="1" customWidth="1"/>
    <col min="11246" max="11247" width="7.85546875" style="3" bestFit="1" customWidth="1"/>
    <col min="11248" max="11248" width="9.7109375" style="3" customWidth="1"/>
    <col min="11249" max="11249" width="12.85546875" style="3" customWidth="1"/>
    <col min="11250" max="11486" width="9.140625" style="3"/>
    <col min="11487" max="11487" width="9" style="3" bestFit="1" customWidth="1"/>
    <col min="11488" max="11488" width="9.85546875" style="3" bestFit="1" customWidth="1"/>
    <col min="11489" max="11489" width="9.140625" style="3" bestFit="1" customWidth="1"/>
    <col min="11490" max="11490" width="16" style="3" bestFit="1" customWidth="1"/>
    <col min="11491" max="11491" width="9" style="3" bestFit="1" customWidth="1"/>
    <col min="11492" max="11492" width="7.85546875" style="3" bestFit="1" customWidth="1"/>
    <col min="11493" max="11493" width="11.7109375" style="3" bestFit="1" customWidth="1"/>
    <col min="11494" max="11494" width="14.28515625" style="3" customWidth="1"/>
    <col min="11495" max="11495" width="11.7109375" style="3" bestFit="1" customWidth="1"/>
    <col min="11496" max="11496" width="14.140625" style="3" bestFit="1" customWidth="1"/>
    <col min="11497" max="11497" width="16.7109375" style="3" customWidth="1"/>
    <col min="11498" max="11498" width="16.5703125" style="3" customWidth="1"/>
    <col min="11499" max="11500" width="7.85546875" style="3" bestFit="1" customWidth="1"/>
    <col min="11501" max="11501" width="8" style="3" bestFit="1" customWidth="1"/>
    <col min="11502" max="11503" width="7.85546875" style="3" bestFit="1" customWidth="1"/>
    <col min="11504" max="11504" width="9.7109375" style="3" customWidth="1"/>
    <col min="11505" max="11505" width="12.85546875" style="3" customWidth="1"/>
    <col min="11506" max="11742" width="9.140625" style="3"/>
    <col min="11743" max="11743" width="9" style="3" bestFit="1" customWidth="1"/>
    <col min="11744" max="11744" width="9.85546875" style="3" bestFit="1" customWidth="1"/>
    <col min="11745" max="11745" width="9.140625" style="3" bestFit="1" customWidth="1"/>
    <col min="11746" max="11746" width="16" style="3" bestFit="1" customWidth="1"/>
    <col min="11747" max="11747" width="9" style="3" bestFit="1" customWidth="1"/>
    <col min="11748" max="11748" width="7.85546875" style="3" bestFit="1" customWidth="1"/>
    <col min="11749" max="11749" width="11.7109375" style="3" bestFit="1" customWidth="1"/>
    <col min="11750" max="11750" width="14.28515625" style="3" customWidth="1"/>
    <col min="11751" max="11751" width="11.7109375" style="3" bestFit="1" customWidth="1"/>
    <col min="11752" max="11752" width="14.140625" style="3" bestFit="1" customWidth="1"/>
    <col min="11753" max="11753" width="16.7109375" style="3" customWidth="1"/>
    <col min="11754" max="11754" width="16.5703125" style="3" customWidth="1"/>
    <col min="11755" max="11756" width="7.85546875" style="3" bestFit="1" customWidth="1"/>
    <col min="11757" max="11757" width="8" style="3" bestFit="1" customWidth="1"/>
    <col min="11758" max="11759" width="7.85546875" style="3" bestFit="1" customWidth="1"/>
    <col min="11760" max="11760" width="9.7109375" style="3" customWidth="1"/>
    <col min="11761" max="11761" width="12.85546875" style="3" customWidth="1"/>
    <col min="11762" max="11998" width="9.140625" style="3"/>
    <col min="11999" max="11999" width="9" style="3" bestFit="1" customWidth="1"/>
    <col min="12000" max="12000" width="9.85546875" style="3" bestFit="1" customWidth="1"/>
    <col min="12001" max="12001" width="9.140625" style="3" bestFit="1" customWidth="1"/>
    <col min="12002" max="12002" width="16" style="3" bestFit="1" customWidth="1"/>
    <col min="12003" max="12003" width="9" style="3" bestFit="1" customWidth="1"/>
    <col min="12004" max="12004" width="7.85546875" style="3" bestFit="1" customWidth="1"/>
    <col min="12005" max="12005" width="11.7109375" style="3" bestFit="1" customWidth="1"/>
    <col min="12006" max="12006" width="14.28515625" style="3" customWidth="1"/>
    <col min="12007" max="12007" width="11.7109375" style="3" bestFit="1" customWidth="1"/>
    <col min="12008" max="12008" width="14.140625" style="3" bestFit="1" customWidth="1"/>
    <col min="12009" max="12009" width="16.7109375" style="3" customWidth="1"/>
    <col min="12010" max="12010" width="16.5703125" style="3" customWidth="1"/>
    <col min="12011" max="12012" width="7.85546875" style="3" bestFit="1" customWidth="1"/>
    <col min="12013" max="12013" width="8" style="3" bestFit="1" customWidth="1"/>
    <col min="12014" max="12015" width="7.85546875" style="3" bestFit="1" customWidth="1"/>
    <col min="12016" max="12016" width="9.7109375" style="3" customWidth="1"/>
    <col min="12017" max="12017" width="12.85546875" style="3" customWidth="1"/>
    <col min="12018" max="12254" width="9.140625" style="3"/>
    <col min="12255" max="12255" width="9" style="3" bestFit="1" customWidth="1"/>
    <col min="12256" max="12256" width="9.85546875" style="3" bestFit="1" customWidth="1"/>
    <col min="12257" max="12257" width="9.140625" style="3" bestFit="1" customWidth="1"/>
    <col min="12258" max="12258" width="16" style="3" bestFit="1" customWidth="1"/>
    <col min="12259" max="12259" width="9" style="3" bestFit="1" customWidth="1"/>
    <col min="12260" max="12260" width="7.85546875" style="3" bestFit="1" customWidth="1"/>
    <col min="12261" max="12261" width="11.7109375" style="3" bestFit="1" customWidth="1"/>
    <col min="12262" max="12262" width="14.28515625" style="3" customWidth="1"/>
    <col min="12263" max="12263" width="11.7109375" style="3" bestFit="1" customWidth="1"/>
    <col min="12264" max="12264" width="14.140625" style="3" bestFit="1" customWidth="1"/>
    <col min="12265" max="12265" width="16.7109375" style="3" customWidth="1"/>
    <col min="12266" max="12266" width="16.5703125" style="3" customWidth="1"/>
    <col min="12267" max="12268" width="7.85546875" style="3" bestFit="1" customWidth="1"/>
    <col min="12269" max="12269" width="8" style="3" bestFit="1" customWidth="1"/>
    <col min="12270" max="12271" width="7.85546875" style="3" bestFit="1" customWidth="1"/>
    <col min="12272" max="12272" width="9.7109375" style="3" customWidth="1"/>
    <col min="12273" max="12273" width="12.85546875" style="3" customWidth="1"/>
    <col min="12274" max="12510" width="9.140625" style="3"/>
    <col min="12511" max="12511" width="9" style="3" bestFit="1" customWidth="1"/>
    <col min="12512" max="12512" width="9.85546875" style="3" bestFit="1" customWidth="1"/>
    <col min="12513" max="12513" width="9.140625" style="3" bestFit="1" customWidth="1"/>
    <col min="12514" max="12514" width="16" style="3" bestFit="1" customWidth="1"/>
    <col min="12515" max="12515" width="9" style="3" bestFit="1" customWidth="1"/>
    <col min="12516" max="12516" width="7.85546875" style="3" bestFit="1" customWidth="1"/>
    <col min="12517" max="12517" width="11.7109375" style="3" bestFit="1" customWidth="1"/>
    <col min="12518" max="12518" width="14.28515625" style="3" customWidth="1"/>
    <col min="12519" max="12519" width="11.7109375" style="3" bestFit="1" customWidth="1"/>
    <col min="12520" max="12520" width="14.140625" style="3" bestFit="1" customWidth="1"/>
    <col min="12521" max="12521" width="16.7109375" style="3" customWidth="1"/>
    <col min="12522" max="12522" width="16.5703125" style="3" customWidth="1"/>
    <col min="12523" max="12524" width="7.85546875" style="3" bestFit="1" customWidth="1"/>
    <col min="12525" max="12525" width="8" style="3" bestFit="1" customWidth="1"/>
    <col min="12526" max="12527" width="7.85546875" style="3" bestFit="1" customWidth="1"/>
    <col min="12528" max="12528" width="9.7109375" style="3" customWidth="1"/>
    <col min="12529" max="12529" width="12.85546875" style="3" customWidth="1"/>
    <col min="12530" max="12766" width="9.140625" style="3"/>
    <col min="12767" max="12767" width="9" style="3" bestFit="1" customWidth="1"/>
    <col min="12768" max="12768" width="9.85546875" style="3" bestFit="1" customWidth="1"/>
    <col min="12769" max="12769" width="9.140625" style="3" bestFit="1" customWidth="1"/>
    <col min="12770" max="12770" width="16" style="3" bestFit="1" customWidth="1"/>
    <col min="12771" max="12771" width="9" style="3" bestFit="1" customWidth="1"/>
    <col min="12772" max="12772" width="7.85546875" style="3" bestFit="1" customWidth="1"/>
    <col min="12773" max="12773" width="11.7109375" style="3" bestFit="1" customWidth="1"/>
    <col min="12774" max="12774" width="14.28515625" style="3" customWidth="1"/>
    <col min="12775" max="12775" width="11.7109375" style="3" bestFit="1" customWidth="1"/>
    <col min="12776" max="12776" width="14.140625" style="3" bestFit="1" customWidth="1"/>
    <col min="12777" max="12777" width="16.7109375" style="3" customWidth="1"/>
    <col min="12778" max="12778" width="16.5703125" style="3" customWidth="1"/>
    <col min="12779" max="12780" width="7.85546875" style="3" bestFit="1" customWidth="1"/>
    <col min="12781" max="12781" width="8" style="3" bestFit="1" customWidth="1"/>
    <col min="12782" max="12783" width="7.85546875" style="3" bestFit="1" customWidth="1"/>
    <col min="12784" max="12784" width="9.7109375" style="3" customWidth="1"/>
    <col min="12785" max="12785" width="12.85546875" style="3" customWidth="1"/>
    <col min="12786" max="13022" width="9.140625" style="3"/>
    <col min="13023" max="13023" width="9" style="3" bestFit="1" customWidth="1"/>
    <col min="13024" max="13024" width="9.85546875" style="3" bestFit="1" customWidth="1"/>
    <col min="13025" max="13025" width="9.140625" style="3" bestFit="1" customWidth="1"/>
    <col min="13026" max="13026" width="16" style="3" bestFit="1" customWidth="1"/>
    <col min="13027" max="13027" width="9" style="3" bestFit="1" customWidth="1"/>
    <col min="13028" max="13028" width="7.85546875" style="3" bestFit="1" customWidth="1"/>
    <col min="13029" max="13029" width="11.7109375" style="3" bestFit="1" customWidth="1"/>
    <col min="13030" max="13030" width="14.28515625" style="3" customWidth="1"/>
    <col min="13031" max="13031" width="11.7109375" style="3" bestFit="1" customWidth="1"/>
    <col min="13032" max="13032" width="14.140625" style="3" bestFit="1" customWidth="1"/>
    <col min="13033" max="13033" width="16.7109375" style="3" customWidth="1"/>
    <col min="13034" max="13034" width="16.5703125" style="3" customWidth="1"/>
    <col min="13035" max="13036" width="7.85546875" style="3" bestFit="1" customWidth="1"/>
    <col min="13037" max="13037" width="8" style="3" bestFit="1" customWidth="1"/>
    <col min="13038" max="13039" width="7.85546875" style="3" bestFit="1" customWidth="1"/>
    <col min="13040" max="13040" width="9.7109375" style="3" customWidth="1"/>
    <col min="13041" max="13041" width="12.85546875" style="3" customWidth="1"/>
    <col min="13042" max="13278" width="9.140625" style="3"/>
    <col min="13279" max="13279" width="9" style="3" bestFit="1" customWidth="1"/>
    <col min="13280" max="13280" width="9.85546875" style="3" bestFit="1" customWidth="1"/>
    <col min="13281" max="13281" width="9.140625" style="3" bestFit="1" customWidth="1"/>
    <col min="13282" max="13282" width="16" style="3" bestFit="1" customWidth="1"/>
    <col min="13283" max="13283" width="9" style="3" bestFit="1" customWidth="1"/>
    <col min="13284" max="13284" width="7.85546875" style="3" bestFit="1" customWidth="1"/>
    <col min="13285" max="13285" width="11.7109375" style="3" bestFit="1" customWidth="1"/>
    <col min="13286" max="13286" width="14.28515625" style="3" customWidth="1"/>
    <col min="13287" max="13287" width="11.7109375" style="3" bestFit="1" customWidth="1"/>
    <col min="13288" max="13288" width="14.140625" style="3" bestFit="1" customWidth="1"/>
    <col min="13289" max="13289" width="16.7109375" style="3" customWidth="1"/>
    <col min="13290" max="13290" width="16.5703125" style="3" customWidth="1"/>
    <col min="13291" max="13292" width="7.85546875" style="3" bestFit="1" customWidth="1"/>
    <col min="13293" max="13293" width="8" style="3" bestFit="1" customWidth="1"/>
    <col min="13294" max="13295" width="7.85546875" style="3" bestFit="1" customWidth="1"/>
    <col min="13296" max="13296" width="9.7109375" style="3" customWidth="1"/>
    <col min="13297" max="13297" width="12.85546875" style="3" customWidth="1"/>
    <col min="13298" max="13534" width="9.140625" style="3"/>
    <col min="13535" max="13535" width="9" style="3" bestFit="1" customWidth="1"/>
    <col min="13536" max="13536" width="9.85546875" style="3" bestFit="1" customWidth="1"/>
    <col min="13537" max="13537" width="9.140625" style="3" bestFit="1" customWidth="1"/>
    <col min="13538" max="13538" width="16" style="3" bestFit="1" customWidth="1"/>
    <col min="13539" max="13539" width="9" style="3" bestFit="1" customWidth="1"/>
    <col min="13540" max="13540" width="7.85546875" style="3" bestFit="1" customWidth="1"/>
    <col min="13541" max="13541" width="11.7109375" style="3" bestFit="1" customWidth="1"/>
    <col min="13542" max="13542" width="14.28515625" style="3" customWidth="1"/>
    <col min="13543" max="13543" width="11.7109375" style="3" bestFit="1" customWidth="1"/>
    <col min="13544" max="13544" width="14.140625" style="3" bestFit="1" customWidth="1"/>
    <col min="13545" max="13545" width="16.7109375" style="3" customWidth="1"/>
    <col min="13546" max="13546" width="16.5703125" style="3" customWidth="1"/>
    <col min="13547" max="13548" width="7.85546875" style="3" bestFit="1" customWidth="1"/>
    <col min="13549" max="13549" width="8" style="3" bestFit="1" customWidth="1"/>
    <col min="13550" max="13551" width="7.85546875" style="3" bestFit="1" customWidth="1"/>
    <col min="13552" max="13552" width="9.7109375" style="3" customWidth="1"/>
    <col min="13553" max="13553" width="12.85546875" style="3" customWidth="1"/>
    <col min="13554" max="13790" width="9.140625" style="3"/>
    <col min="13791" max="13791" width="9" style="3" bestFit="1" customWidth="1"/>
    <col min="13792" max="13792" width="9.85546875" style="3" bestFit="1" customWidth="1"/>
    <col min="13793" max="13793" width="9.140625" style="3" bestFit="1" customWidth="1"/>
    <col min="13794" max="13794" width="16" style="3" bestFit="1" customWidth="1"/>
    <col min="13795" max="13795" width="9" style="3" bestFit="1" customWidth="1"/>
    <col min="13796" max="13796" width="7.85546875" style="3" bestFit="1" customWidth="1"/>
    <col min="13797" max="13797" width="11.7109375" style="3" bestFit="1" customWidth="1"/>
    <col min="13798" max="13798" width="14.28515625" style="3" customWidth="1"/>
    <col min="13799" max="13799" width="11.7109375" style="3" bestFit="1" customWidth="1"/>
    <col min="13800" max="13800" width="14.140625" style="3" bestFit="1" customWidth="1"/>
    <col min="13801" max="13801" width="16.7109375" style="3" customWidth="1"/>
    <col min="13802" max="13802" width="16.5703125" style="3" customWidth="1"/>
    <col min="13803" max="13804" width="7.85546875" style="3" bestFit="1" customWidth="1"/>
    <col min="13805" max="13805" width="8" style="3" bestFit="1" customWidth="1"/>
    <col min="13806" max="13807" width="7.85546875" style="3" bestFit="1" customWidth="1"/>
    <col min="13808" max="13808" width="9.7109375" style="3" customWidth="1"/>
    <col min="13809" max="13809" width="12.85546875" style="3" customWidth="1"/>
    <col min="13810" max="14046" width="9.140625" style="3"/>
    <col min="14047" max="14047" width="9" style="3" bestFit="1" customWidth="1"/>
    <col min="14048" max="14048" width="9.85546875" style="3" bestFit="1" customWidth="1"/>
    <col min="14049" max="14049" width="9.140625" style="3" bestFit="1" customWidth="1"/>
    <col min="14050" max="14050" width="16" style="3" bestFit="1" customWidth="1"/>
    <col min="14051" max="14051" width="9" style="3" bestFit="1" customWidth="1"/>
    <col min="14052" max="14052" width="7.85546875" style="3" bestFit="1" customWidth="1"/>
    <col min="14053" max="14053" width="11.7109375" style="3" bestFit="1" customWidth="1"/>
    <col min="14054" max="14054" width="14.28515625" style="3" customWidth="1"/>
    <col min="14055" max="14055" width="11.7109375" style="3" bestFit="1" customWidth="1"/>
    <col min="14056" max="14056" width="14.140625" style="3" bestFit="1" customWidth="1"/>
    <col min="14057" max="14057" width="16.7109375" style="3" customWidth="1"/>
    <col min="14058" max="14058" width="16.5703125" style="3" customWidth="1"/>
    <col min="14059" max="14060" width="7.85546875" style="3" bestFit="1" customWidth="1"/>
    <col min="14061" max="14061" width="8" style="3" bestFit="1" customWidth="1"/>
    <col min="14062" max="14063" width="7.85546875" style="3" bestFit="1" customWidth="1"/>
    <col min="14064" max="14064" width="9.7109375" style="3" customWidth="1"/>
    <col min="14065" max="14065" width="12.85546875" style="3" customWidth="1"/>
    <col min="14066" max="14302" width="9.140625" style="3"/>
    <col min="14303" max="14303" width="9" style="3" bestFit="1" customWidth="1"/>
    <col min="14304" max="14304" width="9.85546875" style="3" bestFit="1" customWidth="1"/>
    <col min="14305" max="14305" width="9.140625" style="3" bestFit="1" customWidth="1"/>
    <col min="14306" max="14306" width="16" style="3" bestFit="1" customWidth="1"/>
    <col min="14307" max="14307" width="9" style="3" bestFit="1" customWidth="1"/>
    <col min="14308" max="14308" width="7.85546875" style="3" bestFit="1" customWidth="1"/>
    <col min="14309" max="14309" width="11.7109375" style="3" bestFit="1" customWidth="1"/>
    <col min="14310" max="14310" width="14.28515625" style="3" customWidth="1"/>
    <col min="14311" max="14311" width="11.7109375" style="3" bestFit="1" customWidth="1"/>
    <col min="14312" max="14312" width="14.140625" style="3" bestFit="1" customWidth="1"/>
    <col min="14313" max="14313" width="16.7109375" style="3" customWidth="1"/>
    <col min="14314" max="14314" width="16.5703125" style="3" customWidth="1"/>
    <col min="14315" max="14316" width="7.85546875" style="3" bestFit="1" customWidth="1"/>
    <col min="14317" max="14317" width="8" style="3" bestFit="1" customWidth="1"/>
    <col min="14318" max="14319" width="7.85546875" style="3" bestFit="1" customWidth="1"/>
    <col min="14320" max="14320" width="9.7109375" style="3" customWidth="1"/>
    <col min="14321" max="14321" width="12.85546875" style="3" customWidth="1"/>
    <col min="14322" max="14558" width="9.140625" style="3"/>
    <col min="14559" max="14559" width="9" style="3" bestFit="1" customWidth="1"/>
    <col min="14560" max="14560" width="9.85546875" style="3" bestFit="1" customWidth="1"/>
    <col min="14561" max="14561" width="9.140625" style="3" bestFit="1" customWidth="1"/>
    <col min="14562" max="14562" width="16" style="3" bestFit="1" customWidth="1"/>
    <col min="14563" max="14563" width="9" style="3" bestFit="1" customWidth="1"/>
    <col min="14564" max="14564" width="7.85546875" style="3" bestFit="1" customWidth="1"/>
    <col min="14565" max="14565" width="11.7109375" style="3" bestFit="1" customWidth="1"/>
    <col min="14566" max="14566" width="14.28515625" style="3" customWidth="1"/>
    <col min="14567" max="14567" width="11.7109375" style="3" bestFit="1" customWidth="1"/>
    <col min="14568" max="14568" width="14.140625" style="3" bestFit="1" customWidth="1"/>
    <col min="14569" max="14569" width="16.7109375" style="3" customWidth="1"/>
    <col min="14570" max="14570" width="16.5703125" style="3" customWidth="1"/>
    <col min="14571" max="14572" width="7.85546875" style="3" bestFit="1" customWidth="1"/>
    <col min="14573" max="14573" width="8" style="3" bestFit="1" customWidth="1"/>
    <col min="14574" max="14575" width="7.85546875" style="3" bestFit="1" customWidth="1"/>
    <col min="14576" max="14576" width="9.7109375" style="3" customWidth="1"/>
    <col min="14577" max="14577" width="12.85546875" style="3" customWidth="1"/>
    <col min="14578" max="14814" width="9.140625" style="3"/>
    <col min="14815" max="14815" width="9" style="3" bestFit="1" customWidth="1"/>
    <col min="14816" max="14816" width="9.85546875" style="3" bestFit="1" customWidth="1"/>
    <col min="14817" max="14817" width="9.140625" style="3" bestFit="1" customWidth="1"/>
    <col min="14818" max="14818" width="16" style="3" bestFit="1" customWidth="1"/>
    <col min="14819" max="14819" width="9" style="3" bestFit="1" customWidth="1"/>
    <col min="14820" max="14820" width="7.85546875" style="3" bestFit="1" customWidth="1"/>
    <col min="14821" max="14821" width="11.7109375" style="3" bestFit="1" customWidth="1"/>
    <col min="14822" max="14822" width="14.28515625" style="3" customWidth="1"/>
    <col min="14823" max="14823" width="11.7109375" style="3" bestFit="1" customWidth="1"/>
    <col min="14824" max="14824" width="14.140625" style="3" bestFit="1" customWidth="1"/>
    <col min="14825" max="14825" width="16.7109375" style="3" customWidth="1"/>
    <col min="14826" max="14826" width="16.5703125" style="3" customWidth="1"/>
    <col min="14827" max="14828" width="7.85546875" style="3" bestFit="1" customWidth="1"/>
    <col min="14829" max="14829" width="8" style="3" bestFit="1" customWidth="1"/>
    <col min="14830" max="14831" width="7.85546875" style="3" bestFit="1" customWidth="1"/>
    <col min="14832" max="14832" width="9.7109375" style="3" customWidth="1"/>
    <col min="14833" max="14833" width="12.85546875" style="3" customWidth="1"/>
    <col min="14834" max="15070" width="9.140625" style="3"/>
    <col min="15071" max="15071" width="9" style="3" bestFit="1" customWidth="1"/>
    <col min="15072" max="15072" width="9.85546875" style="3" bestFit="1" customWidth="1"/>
    <col min="15073" max="15073" width="9.140625" style="3" bestFit="1" customWidth="1"/>
    <col min="15074" max="15074" width="16" style="3" bestFit="1" customWidth="1"/>
    <col min="15075" max="15075" width="9" style="3" bestFit="1" customWidth="1"/>
    <col min="15076" max="15076" width="7.85546875" style="3" bestFit="1" customWidth="1"/>
    <col min="15077" max="15077" width="11.7109375" style="3" bestFit="1" customWidth="1"/>
    <col min="15078" max="15078" width="14.28515625" style="3" customWidth="1"/>
    <col min="15079" max="15079" width="11.7109375" style="3" bestFit="1" customWidth="1"/>
    <col min="15080" max="15080" width="14.140625" style="3" bestFit="1" customWidth="1"/>
    <col min="15081" max="15081" width="16.7109375" style="3" customWidth="1"/>
    <col min="15082" max="15082" width="16.5703125" style="3" customWidth="1"/>
    <col min="15083" max="15084" width="7.85546875" style="3" bestFit="1" customWidth="1"/>
    <col min="15085" max="15085" width="8" style="3" bestFit="1" customWidth="1"/>
    <col min="15086" max="15087" width="7.85546875" style="3" bestFit="1" customWidth="1"/>
    <col min="15088" max="15088" width="9.7109375" style="3" customWidth="1"/>
    <col min="15089" max="15089" width="12.85546875" style="3" customWidth="1"/>
    <col min="15090" max="15326" width="9.140625" style="3"/>
    <col min="15327" max="15327" width="9" style="3" bestFit="1" customWidth="1"/>
    <col min="15328" max="15328" width="9.85546875" style="3" bestFit="1" customWidth="1"/>
    <col min="15329" max="15329" width="9.140625" style="3" bestFit="1" customWidth="1"/>
    <col min="15330" max="15330" width="16" style="3" bestFit="1" customWidth="1"/>
    <col min="15331" max="15331" width="9" style="3" bestFit="1" customWidth="1"/>
    <col min="15332" max="15332" width="7.85546875" style="3" bestFit="1" customWidth="1"/>
    <col min="15333" max="15333" width="11.7109375" style="3" bestFit="1" customWidth="1"/>
    <col min="15334" max="15334" width="14.28515625" style="3" customWidth="1"/>
    <col min="15335" max="15335" width="11.7109375" style="3" bestFit="1" customWidth="1"/>
    <col min="15336" max="15336" width="14.140625" style="3" bestFit="1" customWidth="1"/>
    <col min="15337" max="15337" width="16.7109375" style="3" customWidth="1"/>
    <col min="15338" max="15338" width="16.5703125" style="3" customWidth="1"/>
    <col min="15339" max="15340" width="7.85546875" style="3" bestFit="1" customWidth="1"/>
    <col min="15341" max="15341" width="8" style="3" bestFit="1" customWidth="1"/>
    <col min="15342" max="15343" width="7.85546875" style="3" bestFit="1" customWidth="1"/>
    <col min="15344" max="15344" width="9.7109375" style="3" customWidth="1"/>
    <col min="15345" max="15345" width="12.85546875" style="3" customWidth="1"/>
    <col min="15346" max="15582" width="9.140625" style="3"/>
    <col min="15583" max="15583" width="9" style="3" bestFit="1" customWidth="1"/>
    <col min="15584" max="15584" width="9.85546875" style="3" bestFit="1" customWidth="1"/>
    <col min="15585" max="15585" width="9.140625" style="3" bestFit="1" customWidth="1"/>
    <col min="15586" max="15586" width="16" style="3" bestFit="1" customWidth="1"/>
    <col min="15587" max="15587" width="9" style="3" bestFit="1" customWidth="1"/>
    <col min="15588" max="15588" width="7.85546875" style="3" bestFit="1" customWidth="1"/>
    <col min="15589" max="15589" width="11.7109375" style="3" bestFit="1" customWidth="1"/>
    <col min="15590" max="15590" width="14.28515625" style="3" customWidth="1"/>
    <col min="15591" max="15591" width="11.7109375" style="3" bestFit="1" customWidth="1"/>
    <col min="15592" max="15592" width="14.140625" style="3" bestFit="1" customWidth="1"/>
    <col min="15593" max="15593" width="16.7109375" style="3" customWidth="1"/>
    <col min="15594" max="15594" width="16.5703125" style="3" customWidth="1"/>
    <col min="15595" max="15596" width="7.85546875" style="3" bestFit="1" customWidth="1"/>
    <col min="15597" max="15597" width="8" style="3" bestFit="1" customWidth="1"/>
    <col min="15598" max="15599" width="7.85546875" style="3" bestFit="1" customWidth="1"/>
    <col min="15600" max="15600" width="9.7109375" style="3" customWidth="1"/>
    <col min="15601" max="15601" width="12.85546875" style="3" customWidth="1"/>
    <col min="15602" max="15838" width="9.140625" style="3"/>
    <col min="15839" max="15839" width="9" style="3" bestFit="1" customWidth="1"/>
    <col min="15840" max="15840" width="9.85546875" style="3" bestFit="1" customWidth="1"/>
    <col min="15841" max="15841" width="9.140625" style="3" bestFit="1" customWidth="1"/>
    <col min="15842" max="15842" width="16" style="3" bestFit="1" customWidth="1"/>
    <col min="15843" max="15843" width="9" style="3" bestFit="1" customWidth="1"/>
    <col min="15844" max="15844" width="7.85546875" style="3" bestFit="1" customWidth="1"/>
    <col min="15845" max="15845" width="11.7109375" style="3" bestFit="1" customWidth="1"/>
    <col min="15846" max="15846" width="14.28515625" style="3" customWidth="1"/>
    <col min="15847" max="15847" width="11.7109375" style="3" bestFit="1" customWidth="1"/>
    <col min="15848" max="15848" width="14.140625" style="3" bestFit="1" customWidth="1"/>
    <col min="15849" max="15849" width="16.7109375" style="3" customWidth="1"/>
    <col min="15850" max="15850" width="16.5703125" style="3" customWidth="1"/>
    <col min="15851" max="15852" width="7.85546875" style="3" bestFit="1" customWidth="1"/>
    <col min="15853" max="15853" width="8" style="3" bestFit="1" customWidth="1"/>
    <col min="15854" max="15855" width="7.85546875" style="3" bestFit="1" customWidth="1"/>
    <col min="15856" max="15856" width="9.7109375" style="3" customWidth="1"/>
    <col min="15857" max="15857" width="12.85546875" style="3" customWidth="1"/>
    <col min="15858" max="16094" width="9.140625" style="3"/>
    <col min="16095" max="16095" width="9" style="3" bestFit="1" customWidth="1"/>
    <col min="16096" max="16096" width="9.85546875" style="3" bestFit="1" customWidth="1"/>
    <col min="16097" max="16097" width="9.140625" style="3" bestFit="1" customWidth="1"/>
    <col min="16098" max="16098" width="16" style="3" bestFit="1" customWidth="1"/>
    <col min="16099" max="16099" width="9" style="3" bestFit="1" customWidth="1"/>
    <col min="16100" max="16100" width="7.85546875" style="3" bestFit="1" customWidth="1"/>
    <col min="16101" max="16101" width="11.7109375" style="3" bestFit="1" customWidth="1"/>
    <col min="16102" max="16102" width="14.28515625" style="3" customWidth="1"/>
    <col min="16103" max="16103" width="11.7109375" style="3" bestFit="1" customWidth="1"/>
    <col min="16104" max="16104" width="14.140625" style="3" bestFit="1" customWidth="1"/>
    <col min="16105" max="16105" width="16.7109375" style="3" customWidth="1"/>
    <col min="16106" max="16106" width="16.5703125" style="3" customWidth="1"/>
    <col min="16107" max="16108" width="7.85546875" style="3" bestFit="1" customWidth="1"/>
    <col min="16109" max="16109" width="8" style="3" bestFit="1" customWidth="1"/>
    <col min="16110" max="16111" width="7.85546875" style="3" bestFit="1" customWidth="1"/>
    <col min="16112" max="16112" width="9.7109375" style="3" customWidth="1"/>
    <col min="16113" max="16113" width="12.85546875" style="3" customWidth="1"/>
    <col min="16114" max="16384" width="9.140625" style="3"/>
  </cols>
  <sheetData>
    <row r="1" spans="1:16" s="34" customFormat="1" ht="15.75" customHeight="1">
      <c r="A1" s="538" t="s">
        <v>1</v>
      </c>
      <c r="B1" s="544" t="s">
        <v>0</v>
      </c>
      <c r="C1" s="547" t="s">
        <v>99</v>
      </c>
      <c r="D1" s="540" t="s">
        <v>3</v>
      </c>
      <c r="E1" s="541"/>
      <c r="F1" s="542" t="s">
        <v>95</v>
      </c>
      <c r="G1" s="543"/>
      <c r="H1" s="543"/>
      <c r="I1" s="543"/>
      <c r="J1" s="531" t="s">
        <v>29</v>
      </c>
      <c r="K1" s="532"/>
      <c r="L1" s="532"/>
      <c r="M1" s="532"/>
      <c r="N1" s="532"/>
      <c r="O1" s="532"/>
      <c r="P1" s="533"/>
    </row>
    <row r="2" spans="1:16" s="9" customFormat="1" ht="23.25" customHeight="1" thickBot="1">
      <c r="A2" s="539"/>
      <c r="B2" s="545"/>
      <c r="C2" s="548"/>
      <c r="D2" s="33"/>
      <c r="E2" s="44" t="s">
        <v>9</v>
      </c>
      <c r="F2" s="90">
        <v>5</v>
      </c>
      <c r="G2" s="90">
        <v>6</v>
      </c>
      <c r="H2" s="139" t="s">
        <v>166</v>
      </c>
      <c r="I2" s="91" t="s">
        <v>9</v>
      </c>
      <c r="J2" s="534"/>
      <c r="K2" s="535"/>
      <c r="L2" s="535"/>
      <c r="M2" s="535"/>
      <c r="N2" s="535"/>
      <c r="O2" s="535"/>
      <c r="P2" s="536"/>
    </row>
    <row r="3" spans="1:16" s="154" customFormat="1" ht="15">
      <c r="A3" s="527" t="str">
        <f>'1-συμβολαια'!A3</f>
        <v>..????..</v>
      </c>
      <c r="B3" s="167" t="str">
        <f>'1-συμβολαια'!C3</f>
        <v>κληρονομιά πατρός ΑΠΟΔΟΧΗ</v>
      </c>
      <c r="C3" s="391">
        <f>'1-συμβολαια'!D3</f>
        <v>0</v>
      </c>
      <c r="D3" s="229">
        <v>4</v>
      </c>
      <c r="E3" s="229">
        <v>4</v>
      </c>
      <c r="F3" s="315"/>
      <c r="G3" s="152">
        <f t="shared" ref="G3:G28" si="0">(D3-1)*6</f>
        <v>18</v>
      </c>
      <c r="H3" s="152">
        <f t="shared" ref="H3:H28" si="1">F3+G3</f>
        <v>18</v>
      </c>
      <c r="I3" s="152">
        <v>72</v>
      </c>
      <c r="J3" s="299"/>
      <c r="K3" s="299"/>
      <c r="L3" s="299"/>
      <c r="M3" s="317"/>
      <c r="N3" s="317"/>
      <c r="O3" s="317"/>
      <c r="P3" s="317"/>
    </row>
    <row r="4" spans="1:16" s="154" customFormat="1" ht="15">
      <c r="A4" s="528"/>
      <c r="B4" s="167" t="str">
        <f>'1-συμβολαια'!C4</f>
        <v>κληρονομιά μητρός ΑΠΟΔΟΧΗ - ΑΤΥΠΗ</v>
      </c>
      <c r="C4" s="391">
        <f>'1-συμβολαια'!D4</f>
        <v>0</v>
      </c>
      <c r="D4" s="229">
        <v>4</v>
      </c>
      <c r="E4" s="229">
        <v>4</v>
      </c>
      <c r="F4" s="315"/>
      <c r="G4" s="152">
        <f t="shared" si="0"/>
        <v>18</v>
      </c>
      <c r="H4" s="152">
        <f t="shared" si="1"/>
        <v>18</v>
      </c>
      <c r="I4" s="315"/>
      <c r="J4" s="299"/>
      <c r="K4" s="299"/>
      <c r="L4" s="299"/>
      <c r="M4" s="317"/>
      <c r="N4" s="317"/>
      <c r="O4" s="317"/>
      <c r="P4" s="317"/>
    </row>
    <row r="5" spans="1:16" s="154" customFormat="1" ht="15">
      <c r="A5" s="528"/>
      <c r="B5" s="421" t="str">
        <f>'1-συμβολαια'!C5</f>
        <v>κληρονομιά πατρός από μητέρα ΑΠΟΔΟΧΗ - ΑΤΥΠΗ</v>
      </c>
      <c r="C5" s="391">
        <f>'1-συμβολαια'!D5</f>
        <v>0</v>
      </c>
      <c r="D5" s="229">
        <v>4</v>
      </c>
      <c r="E5" s="229">
        <v>4</v>
      </c>
      <c r="F5" s="315"/>
      <c r="G5" s="152">
        <f t="shared" si="0"/>
        <v>18</v>
      </c>
      <c r="H5" s="152">
        <f t="shared" si="1"/>
        <v>18</v>
      </c>
      <c r="I5" s="315"/>
      <c r="J5" s="169" t="s">
        <v>332</v>
      </c>
      <c r="K5" s="169" t="s">
        <v>178</v>
      </c>
      <c r="L5" s="299"/>
      <c r="M5" s="317"/>
      <c r="N5" s="317"/>
      <c r="O5" s="317"/>
      <c r="P5" s="317"/>
    </row>
    <row r="6" spans="1:16" s="154" customFormat="1" ht="15">
      <c r="A6" s="529"/>
      <c r="B6" s="167" t="str">
        <f>'1-συμβολαια'!C6</f>
        <v>δωρεά παππού σε πατέρα - ΑΤΥΠΗ 1940</v>
      </c>
      <c r="C6" s="391">
        <f>'1-συμβολαια'!D6</f>
        <v>0</v>
      </c>
      <c r="D6" s="229">
        <v>4</v>
      </c>
      <c r="E6" s="229">
        <v>4</v>
      </c>
      <c r="F6" s="315"/>
      <c r="G6" s="152">
        <f t="shared" si="0"/>
        <v>18</v>
      </c>
      <c r="H6" s="152">
        <f t="shared" si="1"/>
        <v>18</v>
      </c>
      <c r="I6" s="315"/>
      <c r="J6" s="169" t="s">
        <v>332</v>
      </c>
      <c r="K6" s="169" t="s">
        <v>178</v>
      </c>
      <c r="L6" s="299"/>
      <c r="M6" s="317"/>
      <c r="N6" s="317"/>
      <c r="O6" s="317"/>
      <c r="P6" s="317"/>
    </row>
    <row r="7" spans="1:16" s="154" customFormat="1" ht="15">
      <c r="A7" s="530" t="str">
        <f>'1-συμβολαια'!A7</f>
        <v>..????..</v>
      </c>
      <c r="B7" s="167" t="str">
        <f>'1-συμβολαια'!C7</f>
        <v>κληρονομιάς ΑΠΟΔΟΧΗ</v>
      </c>
      <c r="C7" s="391">
        <f>'1-συμβολαια'!D7</f>
        <v>0</v>
      </c>
      <c r="D7" s="229">
        <v>4</v>
      </c>
      <c r="E7" s="229">
        <v>4</v>
      </c>
      <c r="F7" s="315"/>
      <c r="G7" s="152">
        <f t="shared" si="0"/>
        <v>18</v>
      </c>
      <c r="H7" s="152">
        <f t="shared" si="1"/>
        <v>18</v>
      </c>
      <c r="I7" s="328">
        <v>72</v>
      </c>
      <c r="J7" s="299"/>
      <c r="K7" s="299"/>
      <c r="L7" s="299"/>
      <c r="M7" s="317"/>
      <c r="N7" s="317"/>
      <c r="O7" s="317"/>
      <c r="P7" s="317"/>
    </row>
    <row r="8" spans="1:16" s="154" customFormat="1" ht="15">
      <c r="A8" s="528"/>
      <c r="B8" s="421" t="str">
        <f>'1-συμβολαια'!C8</f>
        <v>κληρονομιάς ΑΠΟΔΟΧΗ πατρός από αδερφό - ΑΤΥΠΗ</v>
      </c>
      <c r="C8" s="391">
        <f>'1-συμβολαια'!D8</f>
        <v>0</v>
      </c>
      <c r="D8" s="229">
        <v>4</v>
      </c>
      <c r="E8" s="229">
        <v>4</v>
      </c>
      <c r="F8" s="315"/>
      <c r="G8" s="152">
        <f t="shared" si="0"/>
        <v>18</v>
      </c>
      <c r="H8" s="152">
        <f t="shared" si="1"/>
        <v>18</v>
      </c>
      <c r="I8" s="315"/>
      <c r="J8" s="169" t="s">
        <v>332</v>
      </c>
      <c r="K8" s="169" t="s">
        <v>178</v>
      </c>
      <c r="L8" s="299"/>
      <c r="M8" s="317"/>
      <c r="N8" s="317"/>
      <c r="O8" s="317"/>
      <c r="P8" s="317"/>
    </row>
    <row r="9" spans="1:16" s="154" customFormat="1" ht="15">
      <c r="A9" s="529"/>
      <c r="B9" s="421" t="str">
        <f>'1-συμβολαια'!C9</f>
        <v>κληρονομιάς ΑΠΟΔΟΧΗ μητρός από αδερφό - ΑΤΥΠΗ</v>
      </c>
      <c r="C9" s="391">
        <f>'1-συμβολαια'!D9</f>
        <v>0</v>
      </c>
      <c r="D9" s="229">
        <v>4</v>
      </c>
      <c r="E9" s="229">
        <v>4</v>
      </c>
      <c r="F9" s="315"/>
      <c r="G9" s="152">
        <f t="shared" si="0"/>
        <v>18</v>
      </c>
      <c r="H9" s="152">
        <f t="shared" si="1"/>
        <v>18</v>
      </c>
      <c r="I9" s="315"/>
      <c r="J9" s="169" t="s">
        <v>332</v>
      </c>
      <c r="K9" s="169" t="s">
        <v>178</v>
      </c>
      <c r="L9" s="299"/>
      <c r="M9" s="317"/>
      <c r="N9" s="317"/>
      <c r="O9" s="317"/>
      <c r="P9" s="317"/>
    </row>
    <row r="10" spans="1:16" s="154" customFormat="1" ht="15">
      <c r="A10" s="306" t="str">
        <f>'1-συμβολαια'!A10</f>
        <v>..????..</v>
      </c>
      <c r="B10" s="167" t="str">
        <f>'1-συμβολαια'!C10</f>
        <v>δωρεά</v>
      </c>
      <c r="C10" s="168">
        <f>'1-συμβολαια'!D10</f>
        <v>40814.230000000003</v>
      </c>
      <c r="D10" s="229">
        <v>6</v>
      </c>
      <c r="E10" s="229">
        <v>6</v>
      </c>
      <c r="F10" s="152">
        <f t="shared" ref="F10" si="2">(D10-1)*5</f>
        <v>25</v>
      </c>
      <c r="G10" s="315"/>
      <c r="H10" s="152">
        <f t="shared" si="1"/>
        <v>25</v>
      </c>
      <c r="I10" s="308"/>
      <c r="J10" s="169" t="s">
        <v>332</v>
      </c>
      <c r="K10" s="169" t="s">
        <v>178</v>
      </c>
      <c r="L10" s="299"/>
      <c r="M10" s="317"/>
      <c r="N10" s="317"/>
      <c r="O10" s="317"/>
      <c r="P10" s="317"/>
    </row>
    <row r="11" spans="1:16" s="154" customFormat="1" ht="15">
      <c r="A11" s="306" t="str">
        <f>'1-συμβολαια'!A11</f>
        <v>..????..</v>
      </c>
      <c r="B11" s="167" t="str">
        <f>'1-συμβολαια'!C11</f>
        <v>πληρεξούσιο</v>
      </c>
      <c r="C11" s="391">
        <f>'1-συμβολαια'!D11</f>
        <v>0</v>
      </c>
      <c r="D11" s="229">
        <v>4</v>
      </c>
      <c r="E11" s="229">
        <v>4</v>
      </c>
      <c r="F11" s="315"/>
      <c r="G11" s="152">
        <f t="shared" si="0"/>
        <v>18</v>
      </c>
      <c r="H11" s="152">
        <f t="shared" si="1"/>
        <v>18</v>
      </c>
      <c r="I11" s="152">
        <v>18</v>
      </c>
      <c r="J11" s="299"/>
      <c r="K11" s="299"/>
      <c r="L11" s="299"/>
      <c r="M11" s="317"/>
      <c r="N11" s="317"/>
      <c r="O11" s="317"/>
      <c r="P11" s="317"/>
    </row>
    <row r="12" spans="1:16" s="154" customFormat="1" ht="15">
      <c r="A12" s="306" t="str">
        <f>'1-συμβολαια'!A12</f>
        <v>..????..</v>
      </c>
      <c r="B12" s="167" t="str">
        <f>'1-συμβολαια'!C12</f>
        <v>πληρεξούσιο</v>
      </c>
      <c r="C12" s="391">
        <f>'1-συμβολαια'!D12</f>
        <v>0</v>
      </c>
      <c r="D12" s="229">
        <v>4</v>
      </c>
      <c r="E12" s="229">
        <v>4</v>
      </c>
      <c r="F12" s="315"/>
      <c r="G12" s="152">
        <f t="shared" si="0"/>
        <v>18</v>
      </c>
      <c r="H12" s="152">
        <f t="shared" si="1"/>
        <v>18</v>
      </c>
      <c r="I12" s="152">
        <v>18</v>
      </c>
      <c r="J12" s="299"/>
      <c r="K12" s="299"/>
      <c r="L12" s="299"/>
      <c r="M12" s="317"/>
      <c r="N12" s="317"/>
      <c r="O12" s="317"/>
      <c r="P12" s="317"/>
    </row>
    <row r="13" spans="1:16" s="154" customFormat="1" ht="15">
      <c r="A13" s="306" t="str">
        <f>'1-συμβολαια'!A13</f>
        <v>..????..</v>
      </c>
      <c r="B13" s="167" t="str">
        <f>'1-συμβολαια'!C13</f>
        <v>πληρεξούσιο</v>
      </c>
      <c r="C13" s="391">
        <f>'1-συμβολαια'!D13</f>
        <v>0</v>
      </c>
      <c r="D13" s="333">
        <v>2</v>
      </c>
      <c r="E13" s="333">
        <v>2</v>
      </c>
      <c r="F13" s="315"/>
      <c r="G13" s="152">
        <f t="shared" si="0"/>
        <v>6</v>
      </c>
      <c r="H13" s="152">
        <f t="shared" si="1"/>
        <v>6</v>
      </c>
      <c r="I13" s="334">
        <v>6</v>
      </c>
      <c r="J13" s="299"/>
      <c r="K13" s="299"/>
      <c r="L13" s="299"/>
      <c r="M13" s="317"/>
      <c r="N13" s="317"/>
      <c r="O13" s="317"/>
      <c r="P13" s="317"/>
    </row>
    <row r="14" spans="1:16" s="154" customFormat="1" ht="15">
      <c r="A14" s="306" t="str">
        <f>'1-συμβολαια'!A14</f>
        <v>..????..</v>
      </c>
      <c r="B14" s="167" t="str">
        <f>'1-συμβολαια'!C14</f>
        <v>πληρεξούσιο</v>
      </c>
      <c r="C14" s="391">
        <f>'1-συμβολαια'!D14</f>
        <v>0</v>
      </c>
      <c r="D14" s="333">
        <v>5</v>
      </c>
      <c r="E14" s="333">
        <v>5</v>
      </c>
      <c r="F14" s="315"/>
      <c r="G14" s="152">
        <f t="shared" si="0"/>
        <v>24</v>
      </c>
      <c r="H14" s="152">
        <f t="shared" si="1"/>
        <v>24</v>
      </c>
      <c r="I14" s="334">
        <v>24</v>
      </c>
      <c r="J14" s="299"/>
      <c r="K14" s="299"/>
      <c r="L14" s="299"/>
      <c r="M14" s="317"/>
      <c r="N14" s="317"/>
      <c r="O14" s="317"/>
      <c r="P14" s="317"/>
    </row>
    <row r="15" spans="1:16" s="154" customFormat="1" ht="15">
      <c r="A15" s="306" t="str">
        <f>'1-συμβολαια'!A15</f>
        <v>..????..</v>
      </c>
      <c r="B15" s="167" t="str">
        <f>'1-συμβολαια'!C15</f>
        <v>μίσθωση 12 έτη  7.800/έτος</v>
      </c>
      <c r="C15" s="168">
        <f>'1-συμβολαια'!D15</f>
        <v>93600</v>
      </c>
      <c r="D15" s="333">
        <v>7</v>
      </c>
      <c r="E15" s="333">
        <v>7</v>
      </c>
      <c r="F15" s="152">
        <f t="shared" ref="F15:F16" si="3">(D15-1)*5</f>
        <v>30</v>
      </c>
      <c r="G15" s="315"/>
      <c r="H15" s="152">
        <f t="shared" si="1"/>
        <v>30</v>
      </c>
      <c r="I15" s="334">
        <v>30</v>
      </c>
      <c r="J15" s="299"/>
      <c r="K15" s="299"/>
      <c r="L15" s="299"/>
      <c r="M15" s="317"/>
      <c r="N15" s="317"/>
      <c r="O15" s="317"/>
      <c r="P15" s="317"/>
    </row>
    <row r="16" spans="1:16" s="154" customFormat="1" ht="15">
      <c r="A16" s="306" t="str">
        <f>'1-συμβολαια'!A16</f>
        <v>..????..</v>
      </c>
      <c r="B16" s="421" t="str">
        <f>'1-συμβολαια'!C16</f>
        <v>αγοραπωλησίας ΠΡΟΣΥΜΦΩΝΟ τίμημα = 15.000 αρραβών =</v>
      </c>
      <c r="C16" s="168">
        <f>'1-συμβολαια'!D16</f>
        <v>12114</v>
      </c>
      <c r="D16" s="333">
        <v>5</v>
      </c>
      <c r="E16" s="333">
        <v>5</v>
      </c>
      <c r="F16" s="152">
        <f t="shared" si="3"/>
        <v>20</v>
      </c>
      <c r="G16" s="315"/>
      <c r="H16" s="152">
        <f t="shared" si="1"/>
        <v>20</v>
      </c>
      <c r="I16" s="334">
        <v>20</v>
      </c>
      <c r="J16" s="299"/>
      <c r="K16" s="299"/>
      <c r="L16" s="299"/>
      <c r="M16" s="317"/>
      <c r="N16" s="317"/>
      <c r="O16" s="317"/>
      <c r="P16" s="317"/>
    </row>
    <row r="17" spans="1:16" s="154" customFormat="1" ht="15">
      <c r="A17" s="306" t="str">
        <f>'1-συμβολαια'!A17</f>
        <v>..????..</v>
      </c>
      <c r="B17" s="167" t="str">
        <f>'1-συμβολαια'!C17</f>
        <v>πληρεξούσιο</v>
      </c>
      <c r="C17" s="391">
        <f>'1-συμβολαια'!D17</f>
        <v>0</v>
      </c>
      <c r="D17" s="333">
        <v>2</v>
      </c>
      <c r="E17" s="333">
        <v>2</v>
      </c>
      <c r="F17" s="315"/>
      <c r="G17" s="152">
        <f t="shared" si="0"/>
        <v>6</v>
      </c>
      <c r="H17" s="152">
        <f t="shared" si="1"/>
        <v>6</v>
      </c>
      <c r="I17" s="334">
        <v>6</v>
      </c>
      <c r="J17" s="299"/>
      <c r="K17" s="299"/>
      <c r="L17" s="299"/>
      <c r="M17" s="317"/>
      <c r="N17" s="317"/>
      <c r="O17" s="317"/>
      <c r="P17" s="317"/>
    </row>
    <row r="18" spans="1:16" s="154" customFormat="1" ht="15">
      <c r="A18" s="306" t="str">
        <f>'1-συμβολαια'!A18</f>
        <v>..????..</v>
      </c>
      <c r="B18" s="167" t="str">
        <f>'1-συμβολαια'!C18</f>
        <v>πληρεξούσιο</v>
      </c>
      <c r="C18" s="391">
        <f>'1-συμβολαια'!D18</f>
        <v>0</v>
      </c>
      <c r="D18" s="333">
        <v>2</v>
      </c>
      <c r="E18" s="333">
        <v>2</v>
      </c>
      <c r="F18" s="315"/>
      <c r="G18" s="152">
        <f t="shared" si="0"/>
        <v>6</v>
      </c>
      <c r="H18" s="152">
        <f t="shared" si="1"/>
        <v>6</v>
      </c>
      <c r="I18" s="334">
        <v>6</v>
      </c>
      <c r="J18" s="299"/>
      <c r="K18" s="299"/>
      <c r="L18" s="299"/>
      <c r="M18" s="317"/>
      <c r="N18" s="317"/>
      <c r="O18" s="317"/>
      <c r="P18" s="317"/>
    </row>
    <row r="19" spans="1:16" s="154" customFormat="1" ht="15">
      <c r="A19" s="306" t="str">
        <f>'1-συμβολαια'!A19</f>
        <v>..????..</v>
      </c>
      <c r="B19" s="167" t="str">
        <f>'1-συμβολαια'!C19</f>
        <v>πληρεξούσιο</v>
      </c>
      <c r="C19" s="391">
        <f>'1-συμβολαια'!D19</f>
        <v>0</v>
      </c>
      <c r="D19" s="333">
        <v>3</v>
      </c>
      <c r="E19" s="333">
        <v>3</v>
      </c>
      <c r="F19" s="315"/>
      <c r="G19" s="152">
        <f t="shared" si="0"/>
        <v>12</v>
      </c>
      <c r="H19" s="152">
        <f t="shared" si="1"/>
        <v>12</v>
      </c>
      <c r="I19" s="334">
        <v>12</v>
      </c>
      <c r="J19" s="299"/>
      <c r="K19" s="299"/>
      <c r="L19" s="299"/>
      <c r="M19" s="317"/>
      <c r="N19" s="317"/>
      <c r="O19" s="317"/>
      <c r="P19" s="317"/>
    </row>
    <row r="20" spans="1:16" s="154" customFormat="1" ht="15">
      <c r="A20" s="306" t="str">
        <f>'1-συμβολαια'!A20</f>
        <v>..????..</v>
      </c>
      <c r="B20" s="167" t="str">
        <f>'1-συμβολαια'!C20</f>
        <v>πληρεξούσιο</v>
      </c>
      <c r="C20" s="391">
        <f>'1-συμβολαια'!D20</f>
        <v>0</v>
      </c>
      <c r="D20" s="333">
        <v>2</v>
      </c>
      <c r="E20" s="333">
        <v>2</v>
      </c>
      <c r="F20" s="315"/>
      <c r="G20" s="152">
        <f t="shared" si="0"/>
        <v>6</v>
      </c>
      <c r="H20" s="152">
        <f t="shared" si="1"/>
        <v>6</v>
      </c>
      <c r="I20" s="334">
        <v>6</v>
      </c>
      <c r="J20" s="299"/>
      <c r="K20" s="299"/>
      <c r="L20" s="299"/>
      <c r="M20" s="317"/>
      <c r="N20" s="317"/>
      <c r="O20" s="317"/>
      <c r="P20" s="317"/>
    </row>
    <row r="21" spans="1:16" s="154" customFormat="1" ht="15">
      <c r="A21" s="306" t="str">
        <f>'1-συμβολαια'!A21</f>
        <v>..????..</v>
      </c>
      <c r="B21" s="421" t="str">
        <f>'1-συμβολαια'!C21</f>
        <v>αγοραπωλησίας  …????.. ΕΓΚΡΙΣΗ και ΥΠΟ ΔΙΑΛΥΤΙΚΗ ΑΙΡΕΣΗ</v>
      </c>
      <c r="C21" s="391">
        <f>'1-συμβολαια'!D21</f>
        <v>0</v>
      </c>
      <c r="D21" s="333">
        <v>3</v>
      </c>
      <c r="E21" s="419">
        <v>4</v>
      </c>
      <c r="F21" s="315"/>
      <c r="G21" s="152">
        <f t="shared" si="0"/>
        <v>12</v>
      </c>
      <c r="H21" s="152">
        <f t="shared" si="1"/>
        <v>12</v>
      </c>
      <c r="I21" s="420">
        <v>18</v>
      </c>
      <c r="J21" s="299"/>
      <c r="K21" s="299"/>
      <c r="L21" s="299"/>
      <c r="M21" s="317"/>
      <c r="N21" s="317"/>
      <c r="O21" s="317"/>
      <c r="P21" s="317"/>
    </row>
    <row r="22" spans="1:16" s="154" customFormat="1" ht="15">
      <c r="A22" s="306" t="str">
        <f>'1-συμβολαια'!A22</f>
        <v>..????..</v>
      </c>
      <c r="B22" s="167" t="str">
        <f>'1-συμβολαια'!C22</f>
        <v>αγοραπωλησίας ……???...  ΕΞΟΦΛΗΣΗ</v>
      </c>
      <c r="C22" s="391">
        <f>'1-συμβολαια'!D22</f>
        <v>0</v>
      </c>
      <c r="D22" s="333">
        <v>4</v>
      </c>
      <c r="E22" s="333">
        <v>4</v>
      </c>
      <c r="F22" s="315"/>
      <c r="G22" s="152">
        <f t="shared" si="0"/>
        <v>18</v>
      </c>
      <c r="H22" s="152">
        <f t="shared" si="1"/>
        <v>18</v>
      </c>
      <c r="I22" s="334">
        <v>18</v>
      </c>
      <c r="J22" s="299"/>
      <c r="K22" s="299"/>
      <c r="L22" s="299"/>
      <c r="M22" s="317"/>
      <c r="N22" s="317"/>
      <c r="O22" s="317"/>
      <c r="P22" s="317"/>
    </row>
    <row r="23" spans="1:16" s="154" customFormat="1" ht="15">
      <c r="A23" s="306" t="str">
        <f>'1-συμβολαια'!A23</f>
        <v>..????..</v>
      </c>
      <c r="B23" s="167" t="str">
        <f>'1-συμβολαια'!C23</f>
        <v>πληρεξούσιο</v>
      </c>
      <c r="C23" s="391">
        <f>'1-συμβολαια'!D23</f>
        <v>0</v>
      </c>
      <c r="D23" s="333">
        <v>2</v>
      </c>
      <c r="E23" s="333">
        <v>2</v>
      </c>
      <c r="F23" s="315"/>
      <c r="G23" s="152">
        <f t="shared" si="0"/>
        <v>6</v>
      </c>
      <c r="H23" s="152">
        <f t="shared" si="1"/>
        <v>6</v>
      </c>
      <c r="I23" s="334">
        <v>6</v>
      </c>
      <c r="J23" s="299"/>
      <c r="K23" s="299"/>
      <c r="L23" s="299"/>
      <c r="M23" s="317"/>
      <c r="N23" s="317"/>
      <c r="O23" s="317"/>
      <c r="P23" s="317"/>
    </row>
    <row r="24" spans="1:16" s="154" customFormat="1" ht="15">
      <c r="A24" s="306" t="str">
        <f>'1-συμβολαια'!A24</f>
        <v>..????..</v>
      </c>
      <c r="B24" s="167" t="str">
        <f>'1-συμβολαια'!C24</f>
        <v>πληρεξούσιο</v>
      </c>
      <c r="C24" s="391">
        <f>'1-συμβολαια'!D24</f>
        <v>0</v>
      </c>
      <c r="D24" s="333">
        <v>3</v>
      </c>
      <c r="E24" s="333">
        <v>3</v>
      </c>
      <c r="F24" s="315"/>
      <c r="G24" s="152">
        <f t="shared" si="0"/>
        <v>12</v>
      </c>
      <c r="H24" s="152">
        <f t="shared" si="1"/>
        <v>12</v>
      </c>
      <c r="I24" s="334">
        <v>12</v>
      </c>
      <c r="J24" s="299"/>
      <c r="K24" s="299"/>
      <c r="L24" s="299"/>
      <c r="M24" s="317"/>
      <c r="N24" s="317"/>
      <c r="O24" s="317"/>
      <c r="P24" s="317"/>
    </row>
    <row r="25" spans="1:16" s="154" customFormat="1" ht="15">
      <c r="A25" s="306" t="str">
        <f>'1-συμβολαια'!A25</f>
        <v>..????..</v>
      </c>
      <c r="B25" s="167" t="str">
        <f>'1-συμβολαια'!C25</f>
        <v>πληρεξούσιο</v>
      </c>
      <c r="C25" s="391">
        <f>'1-συμβολαια'!D25</f>
        <v>0</v>
      </c>
      <c r="D25" s="333">
        <v>3</v>
      </c>
      <c r="E25" s="333">
        <v>3</v>
      </c>
      <c r="F25" s="315"/>
      <c r="G25" s="152">
        <f t="shared" si="0"/>
        <v>12</v>
      </c>
      <c r="H25" s="152">
        <f t="shared" si="1"/>
        <v>12</v>
      </c>
      <c r="I25" s="334">
        <v>12</v>
      </c>
      <c r="J25" s="299"/>
      <c r="K25" s="299"/>
      <c r="L25" s="299"/>
      <c r="M25" s="317"/>
      <c r="N25" s="317"/>
      <c r="O25" s="317"/>
      <c r="P25" s="317"/>
    </row>
    <row r="26" spans="1:16" s="154" customFormat="1" ht="15">
      <c r="A26" s="306" t="str">
        <f>'1-συμβολαια'!A26</f>
        <v>..????..</v>
      </c>
      <c r="B26" s="167" t="str">
        <f>'1-συμβολαια'!C26</f>
        <v>αγοραπωλησίας ……???... ΕΞΟΦΛΗΣΗ</v>
      </c>
      <c r="C26" s="391">
        <f>'1-συμβολαια'!D26</f>
        <v>0</v>
      </c>
      <c r="D26" s="333">
        <v>6</v>
      </c>
      <c r="E26" s="333">
        <v>6</v>
      </c>
      <c r="F26" s="315"/>
      <c r="G26" s="152">
        <f t="shared" si="0"/>
        <v>30</v>
      </c>
      <c r="H26" s="152">
        <f t="shared" si="1"/>
        <v>30</v>
      </c>
      <c r="I26" s="334">
        <v>30</v>
      </c>
      <c r="J26" s="299"/>
      <c r="K26" s="299"/>
      <c r="L26" s="299"/>
      <c r="M26" s="317"/>
      <c r="N26" s="317"/>
      <c r="O26" s="317"/>
      <c r="P26" s="317"/>
    </row>
    <row r="27" spans="1:16" s="154" customFormat="1" ht="15">
      <c r="A27" s="530" t="str">
        <f>'1-συμβολαια'!A27</f>
        <v>..????..</v>
      </c>
      <c r="B27" s="167" t="str">
        <f>'1-συμβολαια'!C27</f>
        <v>κληρονομιάς ΑΠΟΔΟΧΗ</v>
      </c>
      <c r="C27" s="391">
        <f>'1-συμβολαια'!D27</f>
        <v>0</v>
      </c>
      <c r="D27" s="333">
        <v>3</v>
      </c>
      <c r="E27" s="333">
        <v>3</v>
      </c>
      <c r="F27" s="315"/>
      <c r="G27" s="152">
        <f t="shared" si="0"/>
        <v>12</v>
      </c>
      <c r="H27" s="152">
        <f t="shared" si="1"/>
        <v>12</v>
      </c>
      <c r="I27" s="334">
        <v>12</v>
      </c>
      <c r="J27" s="299"/>
      <c r="K27" s="299"/>
      <c r="L27" s="299"/>
      <c r="M27" s="317"/>
      <c r="N27" s="317"/>
      <c r="O27" s="317"/>
      <c r="P27" s="317"/>
    </row>
    <row r="28" spans="1:16" s="154" customFormat="1" ht="15">
      <c r="A28" s="529"/>
      <c r="B28" s="167" t="str">
        <f>'1-συμβολαια'!C28</f>
        <v>κληρονομιάς ΑΠΟΔΟΧΗ μητρός από παππού ΑΤΥΠΗ</v>
      </c>
      <c r="C28" s="391">
        <f>'1-συμβολαια'!D28</f>
        <v>0</v>
      </c>
      <c r="D28" s="333">
        <v>3</v>
      </c>
      <c r="E28" s="333">
        <v>3</v>
      </c>
      <c r="F28" s="315"/>
      <c r="G28" s="152">
        <f t="shared" si="0"/>
        <v>12</v>
      </c>
      <c r="H28" s="152">
        <f t="shared" si="1"/>
        <v>12</v>
      </c>
      <c r="I28" s="461"/>
      <c r="J28" s="169" t="s">
        <v>332</v>
      </c>
      <c r="K28" s="169" t="s">
        <v>178</v>
      </c>
      <c r="L28" s="299"/>
      <c r="M28" s="317"/>
      <c r="N28" s="317"/>
      <c r="O28" s="317"/>
      <c r="P28" s="317"/>
    </row>
    <row r="29" spans="1:16" ht="15.75">
      <c r="A29" s="521" t="s">
        <v>61</v>
      </c>
      <c r="B29" s="522"/>
      <c r="C29" s="522"/>
      <c r="D29" s="522"/>
      <c r="E29" s="537"/>
      <c r="F29" s="102">
        <f>SUM(F3:F28)</f>
        <v>75</v>
      </c>
      <c r="G29" s="102">
        <f>SUM(G3:G28)</f>
        <v>336</v>
      </c>
      <c r="H29" s="102">
        <f>SUM(H3:H28)</f>
        <v>411</v>
      </c>
      <c r="I29" s="102">
        <f>SUM(I3:I28)</f>
        <v>398</v>
      </c>
    </row>
    <row r="30" spans="1:16" ht="15.75">
      <c r="J30" s="180" t="s">
        <v>199</v>
      </c>
      <c r="K30" s="181"/>
      <c r="L30" s="181"/>
      <c r="M30" s="181"/>
      <c r="N30" s="181"/>
      <c r="O30" s="181"/>
    </row>
    <row r="31" spans="1:16" ht="15.75">
      <c r="J31" s="76"/>
      <c r="K31" s="181" t="s">
        <v>200</v>
      </c>
      <c r="L31" s="181"/>
      <c r="M31" s="181"/>
      <c r="N31" s="181"/>
      <c r="O31" s="76"/>
    </row>
    <row r="32" spans="1:16" ht="15.75">
      <c r="L32" s="180" t="s">
        <v>201</v>
      </c>
    </row>
    <row r="34" spans="1:10" ht="15.75">
      <c r="A34" s="546" t="s">
        <v>94</v>
      </c>
      <c r="B34" s="546"/>
      <c r="C34" s="546"/>
      <c r="D34" s="546"/>
      <c r="E34" s="546"/>
      <c r="F34" s="546"/>
      <c r="G34" s="546"/>
      <c r="H34" s="546"/>
      <c r="I34" s="546"/>
      <c r="J34" s="109"/>
    </row>
    <row r="35" spans="1:10" ht="15.75">
      <c r="E35" s="518" t="s">
        <v>62</v>
      </c>
      <c r="F35" s="518"/>
      <c r="G35" s="518"/>
      <c r="H35" s="518"/>
      <c r="I35" s="518"/>
      <c r="J35" s="109"/>
    </row>
    <row r="37" spans="1:10">
      <c r="I37" s="465">
        <v>398</v>
      </c>
    </row>
    <row r="38" spans="1:10">
      <c r="B38" s="144" t="s">
        <v>241</v>
      </c>
      <c r="H38" s="147" t="s">
        <v>443</v>
      </c>
      <c r="I38" s="53">
        <v>25</v>
      </c>
    </row>
    <row r="39" spans="1:10">
      <c r="B39" s="145" t="s">
        <v>242</v>
      </c>
    </row>
  </sheetData>
  <mergeCells count="12">
    <mergeCell ref="J1:P2"/>
    <mergeCell ref="E35:I35"/>
    <mergeCell ref="A29:E29"/>
    <mergeCell ref="A1:A2"/>
    <mergeCell ref="D1:E1"/>
    <mergeCell ref="F1:I1"/>
    <mergeCell ref="B1:B2"/>
    <mergeCell ref="A34:I34"/>
    <mergeCell ref="C1:C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workbookViewId="0">
      <pane ySplit="2" topLeftCell="A3" activePane="bottomLeft" state="frozen"/>
      <selection pane="bottomLeft" activeCell="I5" sqref="I5:I6"/>
    </sheetView>
  </sheetViews>
  <sheetFormatPr defaultRowHeight="11.25"/>
  <cols>
    <col min="1" max="1" width="11.5703125" style="8" bestFit="1" customWidth="1"/>
    <col min="2" max="2" width="47.7109375" style="80" customWidth="1"/>
    <col min="3" max="3" width="7.28515625" style="8" bestFit="1" customWidth="1"/>
    <col min="4" max="4" width="12.7109375" style="8" bestFit="1" customWidth="1"/>
    <col min="5" max="5" width="10" style="8" customWidth="1"/>
    <col min="6" max="6" width="10.42578125" style="8" customWidth="1"/>
    <col min="7" max="7" width="4.140625" style="8" bestFit="1" customWidth="1"/>
    <col min="8" max="8" width="7.28515625" style="8" bestFit="1" customWidth="1"/>
    <col min="9" max="9" width="19.5703125" style="8" bestFit="1" customWidth="1"/>
    <col min="10" max="10" width="7" style="8" customWidth="1"/>
    <col min="11" max="14" width="4.140625" style="8" bestFit="1" customWidth="1"/>
    <col min="15" max="15" width="7.85546875" style="8" bestFit="1" customWidth="1"/>
    <col min="16" max="16" width="15" style="8" customWidth="1"/>
    <col min="17" max="17" width="7.140625" style="72" customWidth="1"/>
    <col min="18" max="20" width="6.7109375" style="72" customWidth="1"/>
    <col min="21" max="21" width="30.5703125" style="72" bestFit="1" customWidth="1"/>
    <col min="22" max="231" width="9.140625" style="3"/>
    <col min="232" max="232" width="9" style="3" bestFit="1" customWidth="1"/>
    <col min="233" max="233" width="9.85546875" style="3" bestFit="1" customWidth="1"/>
    <col min="234" max="234" width="9.140625" style="3" bestFit="1" customWidth="1"/>
    <col min="235" max="235" width="16" style="3" bestFit="1" customWidth="1"/>
    <col min="236" max="236" width="9" style="3" bestFit="1" customWidth="1"/>
    <col min="237" max="237" width="7.85546875" style="3" bestFit="1" customWidth="1"/>
    <col min="238" max="238" width="11.7109375" style="3" bestFit="1" customWidth="1"/>
    <col min="239" max="239" width="14.28515625" style="3" customWidth="1"/>
    <col min="240" max="240" width="11.7109375" style="3" bestFit="1" customWidth="1"/>
    <col min="241" max="241" width="14.140625" style="3" bestFit="1" customWidth="1"/>
    <col min="242" max="242" width="16.7109375" style="3" customWidth="1"/>
    <col min="243" max="243" width="16.5703125" style="3" customWidth="1"/>
    <col min="244" max="245" width="7.85546875" style="3" bestFit="1" customWidth="1"/>
    <col min="246" max="246" width="8" style="3" bestFit="1" customWidth="1"/>
    <col min="247" max="248" width="7.85546875" style="3" bestFit="1" customWidth="1"/>
    <col min="249" max="249" width="9.7109375" style="3" customWidth="1"/>
    <col min="250" max="250" width="12.85546875" style="3" customWidth="1"/>
    <col min="251" max="487" width="9.140625" style="3"/>
    <col min="488" max="488" width="9" style="3" bestFit="1" customWidth="1"/>
    <col min="489" max="489" width="9.85546875" style="3" bestFit="1" customWidth="1"/>
    <col min="490" max="490" width="9.140625" style="3" bestFit="1" customWidth="1"/>
    <col min="491" max="491" width="16" style="3" bestFit="1" customWidth="1"/>
    <col min="492" max="492" width="9" style="3" bestFit="1" customWidth="1"/>
    <col min="493" max="493" width="7.85546875" style="3" bestFit="1" customWidth="1"/>
    <col min="494" max="494" width="11.7109375" style="3" bestFit="1" customWidth="1"/>
    <col min="495" max="495" width="14.28515625" style="3" customWidth="1"/>
    <col min="496" max="496" width="11.7109375" style="3" bestFit="1" customWidth="1"/>
    <col min="497" max="497" width="14.140625" style="3" bestFit="1" customWidth="1"/>
    <col min="498" max="498" width="16.7109375" style="3" customWidth="1"/>
    <col min="499" max="499" width="16.5703125" style="3" customWidth="1"/>
    <col min="500" max="501" width="7.85546875" style="3" bestFit="1" customWidth="1"/>
    <col min="502" max="502" width="8" style="3" bestFit="1" customWidth="1"/>
    <col min="503" max="504" width="7.85546875" style="3" bestFit="1" customWidth="1"/>
    <col min="505" max="505" width="9.7109375" style="3" customWidth="1"/>
    <col min="506" max="506" width="12.85546875" style="3" customWidth="1"/>
    <col min="507" max="743" width="9.140625" style="3"/>
    <col min="744" max="744" width="9" style="3" bestFit="1" customWidth="1"/>
    <col min="745" max="745" width="9.85546875" style="3" bestFit="1" customWidth="1"/>
    <col min="746" max="746" width="9.140625" style="3" bestFit="1" customWidth="1"/>
    <col min="747" max="747" width="16" style="3" bestFit="1" customWidth="1"/>
    <col min="748" max="748" width="9" style="3" bestFit="1" customWidth="1"/>
    <col min="749" max="749" width="7.85546875" style="3" bestFit="1" customWidth="1"/>
    <col min="750" max="750" width="11.7109375" style="3" bestFit="1" customWidth="1"/>
    <col min="751" max="751" width="14.28515625" style="3" customWidth="1"/>
    <col min="752" max="752" width="11.7109375" style="3" bestFit="1" customWidth="1"/>
    <col min="753" max="753" width="14.140625" style="3" bestFit="1" customWidth="1"/>
    <col min="754" max="754" width="16.7109375" style="3" customWidth="1"/>
    <col min="755" max="755" width="16.5703125" style="3" customWidth="1"/>
    <col min="756" max="757" width="7.85546875" style="3" bestFit="1" customWidth="1"/>
    <col min="758" max="758" width="8" style="3" bestFit="1" customWidth="1"/>
    <col min="759" max="760" width="7.85546875" style="3" bestFit="1" customWidth="1"/>
    <col min="761" max="761" width="9.7109375" style="3" customWidth="1"/>
    <col min="762" max="762" width="12.85546875" style="3" customWidth="1"/>
    <col min="763" max="999" width="9.140625" style="3"/>
    <col min="1000" max="1000" width="9" style="3" bestFit="1" customWidth="1"/>
    <col min="1001" max="1001" width="9.85546875" style="3" bestFit="1" customWidth="1"/>
    <col min="1002" max="1002" width="9.140625" style="3" bestFit="1" customWidth="1"/>
    <col min="1003" max="1003" width="16" style="3" bestFit="1" customWidth="1"/>
    <col min="1004" max="1004" width="9" style="3" bestFit="1" customWidth="1"/>
    <col min="1005" max="1005" width="7.85546875" style="3" bestFit="1" customWidth="1"/>
    <col min="1006" max="1006" width="11.7109375" style="3" bestFit="1" customWidth="1"/>
    <col min="1007" max="1007" width="14.28515625" style="3" customWidth="1"/>
    <col min="1008" max="1008" width="11.7109375" style="3" bestFit="1" customWidth="1"/>
    <col min="1009" max="1009" width="14.140625" style="3" bestFit="1" customWidth="1"/>
    <col min="1010" max="1010" width="16.7109375" style="3" customWidth="1"/>
    <col min="1011" max="1011" width="16.5703125" style="3" customWidth="1"/>
    <col min="1012" max="1013" width="7.85546875" style="3" bestFit="1" customWidth="1"/>
    <col min="1014" max="1014" width="8" style="3" bestFit="1" customWidth="1"/>
    <col min="1015" max="1016" width="7.85546875" style="3" bestFit="1" customWidth="1"/>
    <col min="1017" max="1017" width="9.7109375" style="3" customWidth="1"/>
    <col min="1018" max="1018" width="12.85546875" style="3" customWidth="1"/>
    <col min="1019" max="1255" width="9.140625" style="3"/>
    <col min="1256" max="1256" width="9" style="3" bestFit="1" customWidth="1"/>
    <col min="1257" max="1257" width="9.85546875" style="3" bestFit="1" customWidth="1"/>
    <col min="1258" max="1258" width="9.140625" style="3" bestFit="1" customWidth="1"/>
    <col min="1259" max="1259" width="16" style="3" bestFit="1" customWidth="1"/>
    <col min="1260" max="1260" width="9" style="3" bestFit="1" customWidth="1"/>
    <col min="1261" max="1261" width="7.85546875" style="3" bestFit="1" customWidth="1"/>
    <col min="1262" max="1262" width="11.7109375" style="3" bestFit="1" customWidth="1"/>
    <col min="1263" max="1263" width="14.28515625" style="3" customWidth="1"/>
    <col min="1264" max="1264" width="11.7109375" style="3" bestFit="1" customWidth="1"/>
    <col min="1265" max="1265" width="14.140625" style="3" bestFit="1" customWidth="1"/>
    <col min="1266" max="1266" width="16.7109375" style="3" customWidth="1"/>
    <col min="1267" max="1267" width="16.5703125" style="3" customWidth="1"/>
    <col min="1268" max="1269" width="7.85546875" style="3" bestFit="1" customWidth="1"/>
    <col min="1270" max="1270" width="8" style="3" bestFit="1" customWidth="1"/>
    <col min="1271" max="1272" width="7.85546875" style="3" bestFit="1" customWidth="1"/>
    <col min="1273" max="1273" width="9.7109375" style="3" customWidth="1"/>
    <col min="1274" max="1274" width="12.85546875" style="3" customWidth="1"/>
    <col min="1275" max="1511" width="9.140625" style="3"/>
    <col min="1512" max="1512" width="9" style="3" bestFit="1" customWidth="1"/>
    <col min="1513" max="1513" width="9.85546875" style="3" bestFit="1" customWidth="1"/>
    <col min="1514" max="1514" width="9.140625" style="3" bestFit="1" customWidth="1"/>
    <col min="1515" max="1515" width="16" style="3" bestFit="1" customWidth="1"/>
    <col min="1516" max="1516" width="9" style="3" bestFit="1" customWidth="1"/>
    <col min="1517" max="1517" width="7.85546875" style="3" bestFit="1" customWidth="1"/>
    <col min="1518" max="1518" width="11.7109375" style="3" bestFit="1" customWidth="1"/>
    <col min="1519" max="1519" width="14.28515625" style="3" customWidth="1"/>
    <col min="1520" max="1520" width="11.7109375" style="3" bestFit="1" customWidth="1"/>
    <col min="1521" max="1521" width="14.140625" style="3" bestFit="1" customWidth="1"/>
    <col min="1522" max="1522" width="16.7109375" style="3" customWidth="1"/>
    <col min="1523" max="1523" width="16.5703125" style="3" customWidth="1"/>
    <col min="1524" max="1525" width="7.85546875" style="3" bestFit="1" customWidth="1"/>
    <col min="1526" max="1526" width="8" style="3" bestFit="1" customWidth="1"/>
    <col min="1527" max="1528" width="7.85546875" style="3" bestFit="1" customWidth="1"/>
    <col min="1529" max="1529" width="9.7109375" style="3" customWidth="1"/>
    <col min="1530" max="1530" width="12.85546875" style="3" customWidth="1"/>
    <col min="1531" max="1767" width="9.140625" style="3"/>
    <col min="1768" max="1768" width="9" style="3" bestFit="1" customWidth="1"/>
    <col min="1769" max="1769" width="9.85546875" style="3" bestFit="1" customWidth="1"/>
    <col min="1770" max="1770" width="9.140625" style="3" bestFit="1" customWidth="1"/>
    <col min="1771" max="1771" width="16" style="3" bestFit="1" customWidth="1"/>
    <col min="1772" max="1772" width="9" style="3" bestFit="1" customWidth="1"/>
    <col min="1773" max="1773" width="7.85546875" style="3" bestFit="1" customWidth="1"/>
    <col min="1774" max="1774" width="11.7109375" style="3" bestFit="1" customWidth="1"/>
    <col min="1775" max="1775" width="14.28515625" style="3" customWidth="1"/>
    <col min="1776" max="1776" width="11.7109375" style="3" bestFit="1" customWidth="1"/>
    <col min="1777" max="1777" width="14.140625" style="3" bestFit="1" customWidth="1"/>
    <col min="1778" max="1778" width="16.7109375" style="3" customWidth="1"/>
    <col min="1779" max="1779" width="16.5703125" style="3" customWidth="1"/>
    <col min="1780" max="1781" width="7.85546875" style="3" bestFit="1" customWidth="1"/>
    <col min="1782" max="1782" width="8" style="3" bestFit="1" customWidth="1"/>
    <col min="1783" max="1784" width="7.85546875" style="3" bestFit="1" customWidth="1"/>
    <col min="1785" max="1785" width="9.7109375" style="3" customWidth="1"/>
    <col min="1786" max="1786" width="12.85546875" style="3" customWidth="1"/>
    <col min="1787" max="2023" width="9.140625" style="3"/>
    <col min="2024" max="2024" width="9" style="3" bestFit="1" customWidth="1"/>
    <col min="2025" max="2025" width="9.85546875" style="3" bestFit="1" customWidth="1"/>
    <col min="2026" max="2026" width="9.140625" style="3" bestFit="1" customWidth="1"/>
    <col min="2027" max="2027" width="16" style="3" bestFit="1" customWidth="1"/>
    <col min="2028" max="2028" width="9" style="3" bestFit="1" customWidth="1"/>
    <col min="2029" max="2029" width="7.85546875" style="3" bestFit="1" customWidth="1"/>
    <col min="2030" max="2030" width="11.7109375" style="3" bestFit="1" customWidth="1"/>
    <col min="2031" max="2031" width="14.28515625" style="3" customWidth="1"/>
    <col min="2032" max="2032" width="11.7109375" style="3" bestFit="1" customWidth="1"/>
    <col min="2033" max="2033" width="14.140625" style="3" bestFit="1" customWidth="1"/>
    <col min="2034" max="2034" width="16.7109375" style="3" customWidth="1"/>
    <col min="2035" max="2035" width="16.5703125" style="3" customWidth="1"/>
    <col min="2036" max="2037" width="7.85546875" style="3" bestFit="1" customWidth="1"/>
    <col min="2038" max="2038" width="8" style="3" bestFit="1" customWidth="1"/>
    <col min="2039" max="2040" width="7.85546875" style="3" bestFit="1" customWidth="1"/>
    <col min="2041" max="2041" width="9.7109375" style="3" customWidth="1"/>
    <col min="2042" max="2042" width="12.85546875" style="3" customWidth="1"/>
    <col min="2043" max="2279" width="9.140625" style="3"/>
    <col min="2280" max="2280" width="9" style="3" bestFit="1" customWidth="1"/>
    <col min="2281" max="2281" width="9.85546875" style="3" bestFit="1" customWidth="1"/>
    <col min="2282" max="2282" width="9.140625" style="3" bestFit="1" customWidth="1"/>
    <col min="2283" max="2283" width="16" style="3" bestFit="1" customWidth="1"/>
    <col min="2284" max="2284" width="9" style="3" bestFit="1" customWidth="1"/>
    <col min="2285" max="2285" width="7.85546875" style="3" bestFit="1" customWidth="1"/>
    <col min="2286" max="2286" width="11.7109375" style="3" bestFit="1" customWidth="1"/>
    <col min="2287" max="2287" width="14.28515625" style="3" customWidth="1"/>
    <col min="2288" max="2288" width="11.7109375" style="3" bestFit="1" customWidth="1"/>
    <col min="2289" max="2289" width="14.140625" style="3" bestFit="1" customWidth="1"/>
    <col min="2290" max="2290" width="16.7109375" style="3" customWidth="1"/>
    <col min="2291" max="2291" width="16.5703125" style="3" customWidth="1"/>
    <col min="2292" max="2293" width="7.85546875" style="3" bestFit="1" customWidth="1"/>
    <col min="2294" max="2294" width="8" style="3" bestFit="1" customWidth="1"/>
    <col min="2295" max="2296" width="7.85546875" style="3" bestFit="1" customWidth="1"/>
    <col min="2297" max="2297" width="9.7109375" style="3" customWidth="1"/>
    <col min="2298" max="2298" width="12.85546875" style="3" customWidth="1"/>
    <col min="2299" max="2535" width="9.140625" style="3"/>
    <col min="2536" max="2536" width="9" style="3" bestFit="1" customWidth="1"/>
    <col min="2537" max="2537" width="9.85546875" style="3" bestFit="1" customWidth="1"/>
    <col min="2538" max="2538" width="9.140625" style="3" bestFit="1" customWidth="1"/>
    <col min="2539" max="2539" width="16" style="3" bestFit="1" customWidth="1"/>
    <col min="2540" max="2540" width="9" style="3" bestFit="1" customWidth="1"/>
    <col min="2541" max="2541" width="7.85546875" style="3" bestFit="1" customWidth="1"/>
    <col min="2542" max="2542" width="11.7109375" style="3" bestFit="1" customWidth="1"/>
    <col min="2543" max="2543" width="14.28515625" style="3" customWidth="1"/>
    <col min="2544" max="2544" width="11.7109375" style="3" bestFit="1" customWidth="1"/>
    <col min="2545" max="2545" width="14.140625" style="3" bestFit="1" customWidth="1"/>
    <col min="2546" max="2546" width="16.7109375" style="3" customWidth="1"/>
    <col min="2547" max="2547" width="16.5703125" style="3" customWidth="1"/>
    <col min="2548" max="2549" width="7.85546875" style="3" bestFit="1" customWidth="1"/>
    <col min="2550" max="2550" width="8" style="3" bestFit="1" customWidth="1"/>
    <col min="2551" max="2552" width="7.85546875" style="3" bestFit="1" customWidth="1"/>
    <col min="2553" max="2553" width="9.7109375" style="3" customWidth="1"/>
    <col min="2554" max="2554" width="12.85546875" style="3" customWidth="1"/>
    <col min="2555" max="2791" width="9.140625" style="3"/>
    <col min="2792" max="2792" width="9" style="3" bestFit="1" customWidth="1"/>
    <col min="2793" max="2793" width="9.85546875" style="3" bestFit="1" customWidth="1"/>
    <col min="2794" max="2794" width="9.140625" style="3" bestFit="1" customWidth="1"/>
    <col min="2795" max="2795" width="16" style="3" bestFit="1" customWidth="1"/>
    <col min="2796" max="2796" width="9" style="3" bestFit="1" customWidth="1"/>
    <col min="2797" max="2797" width="7.85546875" style="3" bestFit="1" customWidth="1"/>
    <col min="2798" max="2798" width="11.7109375" style="3" bestFit="1" customWidth="1"/>
    <col min="2799" max="2799" width="14.28515625" style="3" customWidth="1"/>
    <col min="2800" max="2800" width="11.7109375" style="3" bestFit="1" customWidth="1"/>
    <col min="2801" max="2801" width="14.140625" style="3" bestFit="1" customWidth="1"/>
    <col min="2802" max="2802" width="16.7109375" style="3" customWidth="1"/>
    <col min="2803" max="2803" width="16.5703125" style="3" customWidth="1"/>
    <col min="2804" max="2805" width="7.85546875" style="3" bestFit="1" customWidth="1"/>
    <col min="2806" max="2806" width="8" style="3" bestFit="1" customWidth="1"/>
    <col min="2807" max="2808" width="7.85546875" style="3" bestFit="1" customWidth="1"/>
    <col min="2809" max="2809" width="9.7109375" style="3" customWidth="1"/>
    <col min="2810" max="2810" width="12.85546875" style="3" customWidth="1"/>
    <col min="2811" max="3047" width="9.140625" style="3"/>
    <col min="3048" max="3048" width="9" style="3" bestFit="1" customWidth="1"/>
    <col min="3049" max="3049" width="9.85546875" style="3" bestFit="1" customWidth="1"/>
    <col min="3050" max="3050" width="9.140625" style="3" bestFit="1" customWidth="1"/>
    <col min="3051" max="3051" width="16" style="3" bestFit="1" customWidth="1"/>
    <col min="3052" max="3052" width="9" style="3" bestFit="1" customWidth="1"/>
    <col min="3053" max="3053" width="7.85546875" style="3" bestFit="1" customWidth="1"/>
    <col min="3054" max="3054" width="11.7109375" style="3" bestFit="1" customWidth="1"/>
    <col min="3055" max="3055" width="14.28515625" style="3" customWidth="1"/>
    <col min="3056" max="3056" width="11.7109375" style="3" bestFit="1" customWidth="1"/>
    <col min="3057" max="3057" width="14.140625" style="3" bestFit="1" customWidth="1"/>
    <col min="3058" max="3058" width="16.7109375" style="3" customWidth="1"/>
    <col min="3059" max="3059" width="16.5703125" style="3" customWidth="1"/>
    <col min="3060" max="3061" width="7.85546875" style="3" bestFit="1" customWidth="1"/>
    <col min="3062" max="3062" width="8" style="3" bestFit="1" customWidth="1"/>
    <col min="3063" max="3064" width="7.85546875" style="3" bestFit="1" customWidth="1"/>
    <col min="3065" max="3065" width="9.7109375" style="3" customWidth="1"/>
    <col min="3066" max="3066" width="12.85546875" style="3" customWidth="1"/>
    <col min="3067" max="3303" width="9.140625" style="3"/>
    <col min="3304" max="3304" width="9" style="3" bestFit="1" customWidth="1"/>
    <col min="3305" max="3305" width="9.85546875" style="3" bestFit="1" customWidth="1"/>
    <col min="3306" max="3306" width="9.140625" style="3" bestFit="1" customWidth="1"/>
    <col min="3307" max="3307" width="16" style="3" bestFit="1" customWidth="1"/>
    <col min="3308" max="3308" width="9" style="3" bestFit="1" customWidth="1"/>
    <col min="3309" max="3309" width="7.85546875" style="3" bestFit="1" customWidth="1"/>
    <col min="3310" max="3310" width="11.7109375" style="3" bestFit="1" customWidth="1"/>
    <col min="3311" max="3311" width="14.28515625" style="3" customWidth="1"/>
    <col min="3312" max="3312" width="11.7109375" style="3" bestFit="1" customWidth="1"/>
    <col min="3313" max="3313" width="14.140625" style="3" bestFit="1" customWidth="1"/>
    <col min="3314" max="3314" width="16.7109375" style="3" customWidth="1"/>
    <col min="3315" max="3315" width="16.5703125" style="3" customWidth="1"/>
    <col min="3316" max="3317" width="7.85546875" style="3" bestFit="1" customWidth="1"/>
    <col min="3318" max="3318" width="8" style="3" bestFit="1" customWidth="1"/>
    <col min="3319" max="3320" width="7.85546875" style="3" bestFit="1" customWidth="1"/>
    <col min="3321" max="3321" width="9.7109375" style="3" customWidth="1"/>
    <col min="3322" max="3322" width="12.85546875" style="3" customWidth="1"/>
    <col min="3323" max="3559" width="9.140625" style="3"/>
    <col min="3560" max="3560" width="9" style="3" bestFit="1" customWidth="1"/>
    <col min="3561" max="3561" width="9.85546875" style="3" bestFit="1" customWidth="1"/>
    <col min="3562" max="3562" width="9.140625" style="3" bestFit="1" customWidth="1"/>
    <col min="3563" max="3563" width="16" style="3" bestFit="1" customWidth="1"/>
    <col min="3564" max="3564" width="9" style="3" bestFit="1" customWidth="1"/>
    <col min="3565" max="3565" width="7.85546875" style="3" bestFit="1" customWidth="1"/>
    <col min="3566" max="3566" width="11.7109375" style="3" bestFit="1" customWidth="1"/>
    <col min="3567" max="3567" width="14.28515625" style="3" customWidth="1"/>
    <col min="3568" max="3568" width="11.7109375" style="3" bestFit="1" customWidth="1"/>
    <col min="3569" max="3569" width="14.140625" style="3" bestFit="1" customWidth="1"/>
    <col min="3570" max="3570" width="16.7109375" style="3" customWidth="1"/>
    <col min="3571" max="3571" width="16.5703125" style="3" customWidth="1"/>
    <col min="3572" max="3573" width="7.85546875" style="3" bestFit="1" customWidth="1"/>
    <col min="3574" max="3574" width="8" style="3" bestFit="1" customWidth="1"/>
    <col min="3575" max="3576" width="7.85546875" style="3" bestFit="1" customWidth="1"/>
    <col min="3577" max="3577" width="9.7109375" style="3" customWidth="1"/>
    <col min="3578" max="3578" width="12.85546875" style="3" customWidth="1"/>
    <col min="3579" max="3815" width="9.140625" style="3"/>
    <col min="3816" max="3816" width="9" style="3" bestFit="1" customWidth="1"/>
    <col min="3817" max="3817" width="9.85546875" style="3" bestFit="1" customWidth="1"/>
    <col min="3818" max="3818" width="9.140625" style="3" bestFit="1" customWidth="1"/>
    <col min="3819" max="3819" width="16" style="3" bestFit="1" customWidth="1"/>
    <col min="3820" max="3820" width="9" style="3" bestFit="1" customWidth="1"/>
    <col min="3821" max="3821" width="7.85546875" style="3" bestFit="1" customWidth="1"/>
    <col min="3822" max="3822" width="11.7109375" style="3" bestFit="1" customWidth="1"/>
    <col min="3823" max="3823" width="14.28515625" style="3" customWidth="1"/>
    <col min="3824" max="3824" width="11.7109375" style="3" bestFit="1" customWidth="1"/>
    <col min="3825" max="3825" width="14.140625" style="3" bestFit="1" customWidth="1"/>
    <col min="3826" max="3826" width="16.7109375" style="3" customWidth="1"/>
    <col min="3827" max="3827" width="16.5703125" style="3" customWidth="1"/>
    <col min="3828" max="3829" width="7.85546875" style="3" bestFit="1" customWidth="1"/>
    <col min="3830" max="3830" width="8" style="3" bestFit="1" customWidth="1"/>
    <col min="3831" max="3832" width="7.85546875" style="3" bestFit="1" customWidth="1"/>
    <col min="3833" max="3833" width="9.7109375" style="3" customWidth="1"/>
    <col min="3834" max="3834" width="12.85546875" style="3" customWidth="1"/>
    <col min="3835" max="4071" width="9.140625" style="3"/>
    <col min="4072" max="4072" width="9" style="3" bestFit="1" customWidth="1"/>
    <col min="4073" max="4073" width="9.85546875" style="3" bestFit="1" customWidth="1"/>
    <col min="4074" max="4074" width="9.140625" style="3" bestFit="1" customWidth="1"/>
    <col min="4075" max="4075" width="16" style="3" bestFit="1" customWidth="1"/>
    <col min="4076" max="4076" width="9" style="3" bestFit="1" customWidth="1"/>
    <col min="4077" max="4077" width="7.85546875" style="3" bestFit="1" customWidth="1"/>
    <col min="4078" max="4078" width="11.7109375" style="3" bestFit="1" customWidth="1"/>
    <col min="4079" max="4079" width="14.28515625" style="3" customWidth="1"/>
    <col min="4080" max="4080" width="11.7109375" style="3" bestFit="1" customWidth="1"/>
    <col min="4081" max="4081" width="14.140625" style="3" bestFit="1" customWidth="1"/>
    <col min="4082" max="4082" width="16.7109375" style="3" customWidth="1"/>
    <col min="4083" max="4083" width="16.5703125" style="3" customWidth="1"/>
    <col min="4084" max="4085" width="7.85546875" style="3" bestFit="1" customWidth="1"/>
    <col min="4086" max="4086" width="8" style="3" bestFit="1" customWidth="1"/>
    <col min="4087" max="4088" width="7.85546875" style="3" bestFit="1" customWidth="1"/>
    <col min="4089" max="4089" width="9.7109375" style="3" customWidth="1"/>
    <col min="4090" max="4090" width="12.85546875" style="3" customWidth="1"/>
    <col min="4091" max="4327" width="9.140625" style="3"/>
    <col min="4328" max="4328" width="9" style="3" bestFit="1" customWidth="1"/>
    <col min="4329" max="4329" width="9.85546875" style="3" bestFit="1" customWidth="1"/>
    <col min="4330" max="4330" width="9.140625" style="3" bestFit="1" customWidth="1"/>
    <col min="4331" max="4331" width="16" style="3" bestFit="1" customWidth="1"/>
    <col min="4332" max="4332" width="9" style="3" bestFit="1" customWidth="1"/>
    <col min="4333" max="4333" width="7.85546875" style="3" bestFit="1" customWidth="1"/>
    <col min="4334" max="4334" width="11.7109375" style="3" bestFit="1" customWidth="1"/>
    <col min="4335" max="4335" width="14.28515625" style="3" customWidth="1"/>
    <col min="4336" max="4336" width="11.7109375" style="3" bestFit="1" customWidth="1"/>
    <col min="4337" max="4337" width="14.140625" style="3" bestFit="1" customWidth="1"/>
    <col min="4338" max="4338" width="16.7109375" style="3" customWidth="1"/>
    <col min="4339" max="4339" width="16.5703125" style="3" customWidth="1"/>
    <col min="4340" max="4341" width="7.85546875" style="3" bestFit="1" customWidth="1"/>
    <col min="4342" max="4342" width="8" style="3" bestFit="1" customWidth="1"/>
    <col min="4343" max="4344" width="7.85546875" style="3" bestFit="1" customWidth="1"/>
    <col min="4345" max="4345" width="9.7109375" style="3" customWidth="1"/>
    <col min="4346" max="4346" width="12.85546875" style="3" customWidth="1"/>
    <col min="4347" max="4583" width="9.140625" style="3"/>
    <col min="4584" max="4584" width="9" style="3" bestFit="1" customWidth="1"/>
    <col min="4585" max="4585" width="9.85546875" style="3" bestFit="1" customWidth="1"/>
    <col min="4586" max="4586" width="9.140625" style="3" bestFit="1" customWidth="1"/>
    <col min="4587" max="4587" width="16" style="3" bestFit="1" customWidth="1"/>
    <col min="4588" max="4588" width="9" style="3" bestFit="1" customWidth="1"/>
    <col min="4589" max="4589" width="7.85546875" style="3" bestFit="1" customWidth="1"/>
    <col min="4590" max="4590" width="11.7109375" style="3" bestFit="1" customWidth="1"/>
    <col min="4591" max="4591" width="14.28515625" style="3" customWidth="1"/>
    <col min="4592" max="4592" width="11.7109375" style="3" bestFit="1" customWidth="1"/>
    <col min="4593" max="4593" width="14.140625" style="3" bestFit="1" customWidth="1"/>
    <col min="4594" max="4594" width="16.7109375" style="3" customWidth="1"/>
    <col min="4595" max="4595" width="16.5703125" style="3" customWidth="1"/>
    <col min="4596" max="4597" width="7.85546875" style="3" bestFit="1" customWidth="1"/>
    <col min="4598" max="4598" width="8" style="3" bestFit="1" customWidth="1"/>
    <col min="4599" max="4600" width="7.85546875" style="3" bestFit="1" customWidth="1"/>
    <col min="4601" max="4601" width="9.7109375" style="3" customWidth="1"/>
    <col min="4602" max="4602" width="12.85546875" style="3" customWidth="1"/>
    <col min="4603" max="4839" width="9.140625" style="3"/>
    <col min="4840" max="4840" width="9" style="3" bestFit="1" customWidth="1"/>
    <col min="4841" max="4841" width="9.85546875" style="3" bestFit="1" customWidth="1"/>
    <col min="4842" max="4842" width="9.140625" style="3" bestFit="1" customWidth="1"/>
    <col min="4843" max="4843" width="16" style="3" bestFit="1" customWidth="1"/>
    <col min="4844" max="4844" width="9" style="3" bestFit="1" customWidth="1"/>
    <col min="4845" max="4845" width="7.85546875" style="3" bestFit="1" customWidth="1"/>
    <col min="4846" max="4846" width="11.7109375" style="3" bestFit="1" customWidth="1"/>
    <col min="4847" max="4847" width="14.28515625" style="3" customWidth="1"/>
    <col min="4848" max="4848" width="11.7109375" style="3" bestFit="1" customWidth="1"/>
    <col min="4849" max="4849" width="14.140625" style="3" bestFit="1" customWidth="1"/>
    <col min="4850" max="4850" width="16.7109375" style="3" customWidth="1"/>
    <col min="4851" max="4851" width="16.5703125" style="3" customWidth="1"/>
    <col min="4852" max="4853" width="7.85546875" style="3" bestFit="1" customWidth="1"/>
    <col min="4854" max="4854" width="8" style="3" bestFit="1" customWidth="1"/>
    <col min="4855" max="4856" width="7.85546875" style="3" bestFit="1" customWidth="1"/>
    <col min="4857" max="4857" width="9.7109375" style="3" customWidth="1"/>
    <col min="4858" max="4858" width="12.85546875" style="3" customWidth="1"/>
    <col min="4859" max="5095" width="9.140625" style="3"/>
    <col min="5096" max="5096" width="9" style="3" bestFit="1" customWidth="1"/>
    <col min="5097" max="5097" width="9.85546875" style="3" bestFit="1" customWidth="1"/>
    <col min="5098" max="5098" width="9.140625" style="3" bestFit="1" customWidth="1"/>
    <col min="5099" max="5099" width="16" style="3" bestFit="1" customWidth="1"/>
    <col min="5100" max="5100" width="9" style="3" bestFit="1" customWidth="1"/>
    <col min="5101" max="5101" width="7.85546875" style="3" bestFit="1" customWidth="1"/>
    <col min="5102" max="5102" width="11.7109375" style="3" bestFit="1" customWidth="1"/>
    <col min="5103" max="5103" width="14.28515625" style="3" customWidth="1"/>
    <col min="5104" max="5104" width="11.7109375" style="3" bestFit="1" customWidth="1"/>
    <col min="5105" max="5105" width="14.140625" style="3" bestFit="1" customWidth="1"/>
    <col min="5106" max="5106" width="16.7109375" style="3" customWidth="1"/>
    <col min="5107" max="5107" width="16.5703125" style="3" customWidth="1"/>
    <col min="5108" max="5109" width="7.85546875" style="3" bestFit="1" customWidth="1"/>
    <col min="5110" max="5110" width="8" style="3" bestFit="1" customWidth="1"/>
    <col min="5111" max="5112" width="7.85546875" style="3" bestFit="1" customWidth="1"/>
    <col min="5113" max="5113" width="9.7109375" style="3" customWidth="1"/>
    <col min="5114" max="5114" width="12.85546875" style="3" customWidth="1"/>
    <col min="5115" max="5351" width="9.140625" style="3"/>
    <col min="5352" max="5352" width="9" style="3" bestFit="1" customWidth="1"/>
    <col min="5353" max="5353" width="9.85546875" style="3" bestFit="1" customWidth="1"/>
    <col min="5354" max="5354" width="9.140625" style="3" bestFit="1" customWidth="1"/>
    <col min="5355" max="5355" width="16" style="3" bestFit="1" customWidth="1"/>
    <col min="5356" max="5356" width="9" style="3" bestFit="1" customWidth="1"/>
    <col min="5357" max="5357" width="7.85546875" style="3" bestFit="1" customWidth="1"/>
    <col min="5358" max="5358" width="11.7109375" style="3" bestFit="1" customWidth="1"/>
    <col min="5359" max="5359" width="14.28515625" style="3" customWidth="1"/>
    <col min="5360" max="5360" width="11.7109375" style="3" bestFit="1" customWidth="1"/>
    <col min="5361" max="5361" width="14.140625" style="3" bestFit="1" customWidth="1"/>
    <col min="5362" max="5362" width="16.7109375" style="3" customWidth="1"/>
    <col min="5363" max="5363" width="16.5703125" style="3" customWidth="1"/>
    <col min="5364" max="5365" width="7.85546875" style="3" bestFit="1" customWidth="1"/>
    <col min="5366" max="5366" width="8" style="3" bestFit="1" customWidth="1"/>
    <col min="5367" max="5368" width="7.85546875" style="3" bestFit="1" customWidth="1"/>
    <col min="5369" max="5369" width="9.7109375" style="3" customWidth="1"/>
    <col min="5370" max="5370" width="12.85546875" style="3" customWidth="1"/>
    <col min="5371" max="5607" width="9.140625" style="3"/>
    <col min="5608" max="5608" width="9" style="3" bestFit="1" customWidth="1"/>
    <col min="5609" max="5609" width="9.85546875" style="3" bestFit="1" customWidth="1"/>
    <col min="5610" max="5610" width="9.140625" style="3" bestFit="1" customWidth="1"/>
    <col min="5611" max="5611" width="16" style="3" bestFit="1" customWidth="1"/>
    <col min="5612" max="5612" width="9" style="3" bestFit="1" customWidth="1"/>
    <col min="5613" max="5613" width="7.85546875" style="3" bestFit="1" customWidth="1"/>
    <col min="5614" max="5614" width="11.7109375" style="3" bestFit="1" customWidth="1"/>
    <col min="5615" max="5615" width="14.28515625" style="3" customWidth="1"/>
    <col min="5616" max="5616" width="11.7109375" style="3" bestFit="1" customWidth="1"/>
    <col min="5617" max="5617" width="14.140625" style="3" bestFit="1" customWidth="1"/>
    <col min="5618" max="5618" width="16.7109375" style="3" customWidth="1"/>
    <col min="5619" max="5619" width="16.5703125" style="3" customWidth="1"/>
    <col min="5620" max="5621" width="7.85546875" style="3" bestFit="1" customWidth="1"/>
    <col min="5622" max="5622" width="8" style="3" bestFit="1" customWidth="1"/>
    <col min="5623" max="5624" width="7.85546875" style="3" bestFit="1" customWidth="1"/>
    <col min="5625" max="5625" width="9.7109375" style="3" customWidth="1"/>
    <col min="5626" max="5626" width="12.85546875" style="3" customWidth="1"/>
    <col min="5627" max="5863" width="9.140625" style="3"/>
    <col min="5864" max="5864" width="9" style="3" bestFit="1" customWidth="1"/>
    <col min="5865" max="5865" width="9.85546875" style="3" bestFit="1" customWidth="1"/>
    <col min="5866" max="5866" width="9.140625" style="3" bestFit="1" customWidth="1"/>
    <col min="5867" max="5867" width="16" style="3" bestFit="1" customWidth="1"/>
    <col min="5868" max="5868" width="9" style="3" bestFit="1" customWidth="1"/>
    <col min="5869" max="5869" width="7.85546875" style="3" bestFit="1" customWidth="1"/>
    <col min="5870" max="5870" width="11.7109375" style="3" bestFit="1" customWidth="1"/>
    <col min="5871" max="5871" width="14.28515625" style="3" customWidth="1"/>
    <col min="5872" max="5872" width="11.7109375" style="3" bestFit="1" customWidth="1"/>
    <col min="5873" max="5873" width="14.140625" style="3" bestFit="1" customWidth="1"/>
    <col min="5874" max="5874" width="16.7109375" style="3" customWidth="1"/>
    <col min="5875" max="5875" width="16.5703125" style="3" customWidth="1"/>
    <col min="5876" max="5877" width="7.85546875" style="3" bestFit="1" customWidth="1"/>
    <col min="5878" max="5878" width="8" style="3" bestFit="1" customWidth="1"/>
    <col min="5879" max="5880" width="7.85546875" style="3" bestFit="1" customWidth="1"/>
    <col min="5881" max="5881" width="9.7109375" style="3" customWidth="1"/>
    <col min="5882" max="5882" width="12.85546875" style="3" customWidth="1"/>
    <col min="5883" max="6119" width="9.140625" style="3"/>
    <col min="6120" max="6120" width="9" style="3" bestFit="1" customWidth="1"/>
    <col min="6121" max="6121" width="9.85546875" style="3" bestFit="1" customWidth="1"/>
    <col min="6122" max="6122" width="9.140625" style="3" bestFit="1" customWidth="1"/>
    <col min="6123" max="6123" width="16" style="3" bestFit="1" customWidth="1"/>
    <col min="6124" max="6124" width="9" style="3" bestFit="1" customWidth="1"/>
    <col min="6125" max="6125" width="7.85546875" style="3" bestFit="1" customWidth="1"/>
    <col min="6126" max="6126" width="11.7109375" style="3" bestFit="1" customWidth="1"/>
    <col min="6127" max="6127" width="14.28515625" style="3" customWidth="1"/>
    <col min="6128" max="6128" width="11.7109375" style="3" bestFit="1" customWidth="1"/>
    <col min="6129" max="6129" width="14.140625" style="3" bestFit="1" customWidth="1"/>
    <col min="6130" max="6130" width="16.7109375" style="3" customWidth="1"/>
    <col min="6131" max="6131" width="16.5703125" style="3" customWidth="1"/>
    <col min="6132" max="6133" width="7.85546875" style="3" bestFit="1" customWidth="1"/>
    <col min="6134" max="6134" width="8" style="3" bestFit="1" customWidth="1"/>
    <col min="6135" max="6136" width="7.85546875" style="3" bestFit="1" customWidth="1"/>
    <col min="6137" max="6137" width="9.7109375" style="3" customWidth="1"/>
    <col min="6138" max="6138" width="12.85546875" style="3" customWidth="1"/>
    <col min="6139" max="6375" width="9.140625" style="3"/>
    <col min="6376" max="6376" width="9" style="3" bestFit="1" customWidth="1"/>
    <col min="6377" max="6377" width="9.85546875" style="3" bestFit="1" customWidth="1"/>
    <col min="6378" max="6378" width="9.140625" style="3" bestFit="1" customWidth="1"/>
    <col min="6379" max="6379" width="16" style="3" bestFit="1" customWidth="1"/>
    <col min="6380" max="6380" width="9" style="3" bestFit="1" customWidth="1"/>
    <col min="6381" max="6381" width="7.85546875" style="3" bestFit="1" customWidth="1"/>
    <col min="6382" max="6382" width="11.7109375" style="3" bestFit="1" customWidth="1"/>
    <col min="6383" max="6383" width="14.28515625" style="3" customWidth="1"/>
    <col min="6384" max="6384" width="11.7109375" style="3" bestFit="1" customWidth="1"/>
    <col min="6385" max="6385" width="14.140625" style="3" bestFit="1" customWidth="1"/>
    <col min="6386" max="6386" width="16.7109375" style="3" customWidth="1"/>
    <col min="6387" max="6387" width="16.5703125" style="3" customWidth="1"/>
    <col min="6388" max="6389" width="7.85546875" style="3" bestFit="1" customWidth="1"/>
    <col min="6390" max="6390" width="8" style="3" bestFit="1" customWidth="1"/>
    <col min="6391" max="6392" width="7.85546875" style="3" bestFit="1" customWidth="1"/>
    <col min="6393" max="6393" width="9.7109375" style="3" customWidth="1"/>
    <col min="6394" max="6394" width="12.85546875" style="3" customWidth="1"/>
    <col min="6395" max="6631" width="9.140625" style="3"/>
    <col min="6632" max="6632" width="9" style="3" bestFit="1" customWidth="1"/>
    <col min="6633" max="6633" width="9.85546875" style="3" bestFit="1" customWidth="1"/>
    <col min="6634" max="6634" width="9.140625" style="3" bestFit="1" customWidth="1"/>
    <col min="6635" max="6635" width="16" style="3" bestFit="1" customWidth="1"/>
    <col min="6636" max="6636" width="9" style="3" bestFit="1" customWidth="1"/>
    <col min="6637" max="6637" width="7.85546875" style="3" bestFit="1" customWidth="1"/>
    <col min="6638" max="6638" width="11.7109375" style="3" bestFit="1" customWidth="1"/>
    <col min="6639" max="6639" width="14.28515625" style="3" customWidth="1"/>
    <col min="6640" max="6640" width="11.7109375" style="3" bestFit="1" customWidth="1"/>
    <col min="6641" max="6641" width="14.140625" style="3" bestFit="1" customWidth="1"/>
    <col min="6642" max="6642" width="16.7109375" style="3" customWidth="1"/>
    <col min="6643" max="6643" width="16.5703125" style="3" customWidth="1"/>
    <col min="6644" max="6645" width="7.85546875" style="3" bestFit="1" customWidth="1"/>
    <col min="6646" max="6646" width="8" style="3" bestFit="1" customWidth="1"/>
    <col min="6647" max="6648" width="7.85546875" style="3" bestFit="1" customWidth="1"/>
    <col min="6649" max="6649" width="9.7109375" style="3" customWidth="1"/>
    <col min="6650" max="6650" width="12.85546875" style="3" customWidth="1"/>
    <col min="6651" max="6887" width="9.140625" style="3"/>
    <col min="6888" max="6888" width="9" style="3" bestFit="1" customWidth="1"/>
    <col min="6889" max="6889" width="9.85546875" style="3" bestFit="1" customWidth="1"/>
    <col min="6890" max="6890" width="9.140625" style="3" bestFit="1" customWidth="1"/>
    <col min="6891" max="6891" width="16" style="3" bestFit="1" customWidth="1"/>
    <col min="6892" max="6892" width="9" style="3" bestFit="1" customWidth="1"/>
    <col min="6893" max="6893" width="7.85546875" style="3" bestFit="1" customWidth="1"/>
    <col min="6894" max="6894" width="11.7109375" style="3" bestFit="1" customWidth="1"/>
    <col min="6895" max="6895" width="14.28515625" style="3" customWidth="1"/>
    <col min="6896" max="6896" width="11.7109375" style="3" bestFit="1" customWidth="1"/>
    <col min="6897" max="6897" width="14.140625" style="3" bestFit="1" customWidth="1"/>
    <col min="6898" max="6898" width="16.7109375" style="3" customWidth="1"/>
    <col min="6899" max="6899" width="16.5703125" style="3" customWidth="1"/>
    <col min="6900" max="6901" width="7.85546875" style="3" bestFit="1" customWidth="1"/>
    <col min="6902" max="6902" width="8" style="3" bestFit="1" customWidth="1"/>
    <col min="6903" max="6904" width="7.85546875" style="3" bestFit="1" customWidth="1"/>
    <col min="6905" max="6905" width="9.7109375" style="3" customWidth="1"/>
    <col min="6906" max="6906" width="12.85546875" style="3" customWidth="1"/>
    <col min="6907" max="7143" width="9.140625" style="3"/>
    <col min="7144" max="7144" width="9" style="3" bestFit="1" customWidth="1"/>
    <col min="7145" max="7145" width="9.85546875" style="3" bestFit="1" customWidth="1"/>
    <col min="7146" max="7146" width="9.140625" style="3" bestFit="1" customWidth="1"/>
    <col min="7147" max="7147" width="16" style="3" bestFit="1" customWidth="1"/>
    <col min="7148" max="7148" width="9" style="3" bestFit="1" customWidth="1"/>
    <col min="7149" max="7149" width="7.85546875" style="3" bestFit="1" customWidth="1"/>
    <col min="7150" max="7150" width="11.7109375" style="3" bestFit="1" customWidth="1"/>
    <col min="7151" max="7151" width="14.28515625" style="3" customWidth="1"/>
    <col min="7152" max="7152" width="11.7109375" style="3" bestFit="1" customWidth="1"/>
    <col min="7153" max="7153" width="14.140625" style="3" bestFit="1" customWidth="1"/>
    <col min="7154" max="7154" width="16.7109375" style="3" customWidth="1"/>
    <col min="7155" max="7155" width="16.5703125" style="3" customWidth="1"/>
    <col min="7156" max="7157" width="7.85546875" style="3" bestFit="1" customWidth="1"/>
    <col min="7158" max="7158" width="8" style="3" bestFit="1" customWidth="1"/>
    <col min="7159" max="7160" width="7.85546875" style="3" bestFit="1" customWidth="1"/>
    <col min="7161" max="7161" width="9.7109375" style="3" customWidth="1"/>
    <col min="7162" max="7162" width="12.85546875" style="3" customWidth="1"/>
    <col min="7163" max="7399" width="9.140625" style="3"/>
    <col min="7400" max="7400" width="9" style="3" bestFit="1" customWidth="1"/>
    <col min="7401" max="7401" width="9.85546875" style="3" bestFit="1" customWidth="1"/>
    <col min="7402" max="7402" width="9.140625" style="3" bestFit="1" customWidth="1"/>
    <col min="7403" max="7403" width="16" style="3" bestFit="1" customWidth="1"/>
    <col min="7404" max="7404" width="9" style="3" bestFit="1" customWidth="1"/>
    <col min="7405" max="7405" width="7.85546875" style="3" bestFit="1" customWidth="1"/>
    <col min="7406" max="7406" width="11.7109375" style="3" bestFit="1" customWidth="1"/>
    <col min="7407" max="7407" width="14.28515625" style="3" customWidth="1"/>
    <col min="7408" max="7408" width="11.7109375" style="3" bestFit="1" customWidth="1"/>
    <col min="7409" max="7409" width="14.140625" style="3" bestFit="1" customWidth="1"/>
    <col min="7410" max="7410" width="16.7109375" style="3" customWidth="1"/>
    <col min="7411" max="7411" width="16.5703125" style="3" customWidth="1"/>
    <col min="7412" max="7413" width="7.85546875" style="3" bestFit="1" customWidth="1"/>
    <col min="7414" max="7414" width="8" style="3" bestFit="1" customWidth="1"/>
    <col min="7415" max="7416" width="7.85546875" style="3" bestFit="1" customWidth="1"/>
    <col min="7417" max="7417" width="9.7109375" style="3" customWidth="1"/>
    <col min="7418" max="7418" width="12.85546875" style="3" customWidth="1"/>
    <col min="7419" max="7655" width="9.140625" style="3"/>
    <col min="7656" max="7656" width="9" style="3" bestFit="1" customWidth="1"/>
    <col min="7657" max="7657" width="9.85546875" style="3" bestFit="1" customWidth="1"/>
    <col min="7658" max="7658" width="9.140625" style="3" bestFit="1" customWidth="1"/>
    <col min="7659" max="7659" width="16" style="3" bestFit="1" customWidth="1"/>
    <col min="7660" max="7660" width="9" style="3" bestFit="1" customWidth="1"/>
    <col min="7661" max="7661" width="7.85546875" style="3" bestFit="1" customWidth="1"/>
    <col min="7662" max="7662" width="11.7109375" style="3" bestFit="1" customWidth="1"/>
    <col min="7663" max="7663" width="14.28515625" style="3" customWidth="1"/>
    <col min="7664" max="7664" width="11.7109375" style="3" bestFit="1" customWidth="1"/>
    <col min="7665" max="7665" width="14.140625" style="3" bestFit="1" customWidth="1"/>
    <col min="7666" max="7666" width="16.7109375" style="3" customWidth="1"/>
    <col min="7667" max="7667" width="16.5703125" style="3" customWidth="1"/>
    <col min="7668" max="7669" width="7.85546875" style="3" bestFit="1" customWidth="1"/>
    <col min="7670" max="7670" width="8" style="3" bestFit="1" customWidth="1"/>
    <col min="7671" max="7672" width="7.85546875" style="3" bestFit="1" customWidth="1"/>
    <col min="7673" max="7673" width="9.7109375" style="3" customWidth="1"/>
    <col min="7674" max="7674" width="12.85546875" style="3" customWidth="1"/>
    <col min="7675" max="7911" width="9.140625" style="3"/>
    <col min="7912" max="7912" width="9" style="3" bestFit="1" customWidth="1"/>
    <col min="7913" max="7913" width="9.85546875" style="3" bestFit="1" customWidth="1"/>
    <col min="7914" max="7914" width="9.140625" style="3" bestFit="1" customWidth="1"/>
    <col min="7915" max="7915" width="16" style="3" bestFit="1" customWidth="1"/>
    <col min="7916" max="7916" width="9" style="3" bestFit="1" customWidth="1"/>
    <col min="7917" max="7917" width="7.85546875" style="3" bestFit="1" customWidth="1"/>
    <col min="7918" max="7918" width="11.7109375" style="3" bestFit="1" customWidth="1"/>
    <col min="7919" max="7919" width="14.28515625" style="3" customWidth="1"/>
    <col min="7920" max="7920" width="11.7109375" style="3" bestFit="1" customWidth="1"/>
    <col min="7921" max="7921" width="14.140625" style="3" bestFit="1" customWidth="1"/>
    <col min="7922" max="7922" width="16.7109375" style="3" customWidth="1"/>
    <col min="7923" max="7923" width="16.5703125" style="3" customWidth="1"/>
    <col min="7924" max="7925" width="7.85546875" style="3" bestFit="1" customWidth="1"/>
    <col min="7926" max="7926" width="8" style="3" bestFit="1" customWidth="1"/>
    <col min="7927" max="7928" width="7.85546875" style="3" bestFit="1" customWidth="1"/>
    <col min="7929" max="7929" width="9.7109375" style="3" customWidth="1"/>
    <col min="7930" max="7930" width="12.85546875" style="3" customWidth="1"/>
    <col min="7931" max="8167" width="9.140625" style="3"/>
    <col min="8168" max="8168" width="9" style="3" bestFit="1" customWidth="1"/>
    <col min="8169" max="8169" width="9.85546875" style="3" bestFit="1" customWidth="1"/>
    <col min="8170" max="8170" width="9.140625" style="3" bestFit="1" customWidth="1"/>
    <col min="8171" max="8171" width="16" style="3" bestFit="1" customWidth="1"/>
    <col min="8172" max="8172" width="9" style="3" bestFit="1" customWidth="1"/>
    <col min="8173" max="8173" width="7.85546875" style="3" bestFit="1" customWidth="1"/>
    <col min="8174" max="8174" width="11.7109375" style="3" bestFit="1" customWidth="1"/>
    <col min="8175" max="8175" width="14.28515625" style="3" customWidth="1"/>
    <col min="8176" max="8176" width="11.7109375" style="3" bestFit="1" customWidth="1"/>
    <col min="8177" max="8177" width="14.140625" style="3" bestFit="1" customWidth="1"/>
    <col min="8178" max="8178" width="16.7109375" style="3" customWidth="1"/>
    <col min="8179" max="8179" width="16.5703125" style="3" customWidth="1"/>
    <col min="8180" max="8181" width="7.85546875" style="3" bestFit="1" customWidth="1"/>
    <col min="8182" max="8182" width="8" style="3" bestFit="1" customWidth="1"/>
    <col min="8183" max="8184" width="7.85546875" style="3" bestFit="1" customWidth="1"/>
    <col min="8185" max="8185" width="9.7109375" style="3" customWidth="1"/>
    <col min="8186" max="8186" width="12.85546875" style="3" customWidth="1"/>
    <col min="8187" max="8423" width="9.140625" style="3"/>
    <col min="8424" max="8424" width="9" style="3" bestFit="1" customWidth="1"/>
    <col min="8425" max="8425" width="9.85546875" style="3" bestFit="1" customWidth="1"/>
    <col min="8426" max="8426" width="9.140625" style="3" bestFit="1" customWidth="1"/>
    <col min="8427" max="8427" width="16" style="3" bestFit="1" customWidth="1"/>
    <col min="8428" max="8428" width="9" style="3" bestFit="1" customWidth="1"/>
    <col min="8429" max="8429" width="7.85546875" style="3" bestFit="1" customWidth="1"/>
    <col min="8430" max="8430" width="11.7109375" style="3" bestFit="1" customWidth="1"/>
    <col min="8431" max="8431" width="14.28515625" style="3" customWidth="1"/>
    <col min="8432" max="8432" width="11.7109375" style="3" bestFit="1" customWidth="1"/>
    <col min="8433" max="8433" width="14.140625" style="3" bestFit="1" customWidth="1"/>
    <col min="8434" max="8434" width="16.7109375" style="3" customWidth="1"/>
    <col min="8435" max="8435" width="16.5703125" style="3" customWidth="1"/>
    <col min="8436" max="8437" width="7.85546875" style="3" bestFit="1" customWidth="1"/>
    <col min="8438" max="8438" width="8" style="3" bestFit="1" customWidth="1"/>
    <col min="8439" max="8440" width="7.85546875" style="3" bestFit="1" customWidth="1"/>
    <col min="8441" max="8441" width="9.7109375" style="3" customWidth="1"/>
    <col min="8442" max="8442" width="12.85546875" style="3" customWidth="1"/>
    <col min="8443" max="8679" width="9.140625" style="3"/>
    <col min="8680" max="8680" width="9" style="3" bestFit="1" customWidth="1"/>
    <col min="8681" max="8681" width="9.85546875" style="3" bestFit="1" customWidth="1"/>
    <col min="8682" max="8682" width="9.140625" style="3" bestFit="1" customWidth="1"/>
    <col min="8683" max="8683" width="16" style="3" bestFit="1" customWidth="1"/>
    <col min="8684" max="8684" width="9" style="3" bestFit="1" customWidth="1"/>
    <col min="8685" max="8685" width="7.85546875" style="3" bestFit="1" customWidth="1"/>
    <col min="8686" max="8686" width="11.7109375" style="3" bestFit="1" customWidth="1"/>
    <col min="8687" max="8687" width="14.28515625" style="3" customWidth="1"/>
    <col min="8688" max="8688" width="11.7109375" style="3" bestFit="1" customWidth="1"/>
    <col min="8689" max="8689" width="14.140625" style="3" bestFit="1" customWidth="1"/>
    <col min="8690" max="8690" width="16.7109375" style="3" customWidth="1"/>
    <col min="8691" max="8691" width="16.5703125" style="3" customWidth="1"/>
    <col min="8692" max="8693" width="7.85546875" style="3" bestFit="1" customWidth="1"/>
    <col min="8694" max="8694" width="8" style="3" bestFit="1" customWidth="1"/>
    <col min="8695" max="8696" width="7.85546875" style="3" bestFit="1" customWidth="1"/>
    <col min="8697" max="8697" width="9.7109375" style="3" customWidth="1"/>
    <col min="8698" max="8698" width="12.85546875" style="3" customWidth="1"/>
    <col min="8699" max="8935" width="9.140625" style="3"/>
    <col min="8936" max="8936" width="9" style="3" bestFit="1" customWidth="1"/>
    <col min="8937" max="8937" width="9.85546875" style="3" bestFit="1" customWidth="1"/>
    <col min="8938" max="8938" width="9.140625" style="3" bestFit="1" customWidth="1"/>
    <col min="8939" max="8939" width="16" style="3" bestFit="1" customWidth="1"/>
    <col min="8940" max="8940" width="9" style="3" bestFit="1" customWidth="1"/>
    <col min="8941" max="8941" width="7.85546875" style="3" bestFit="1" customWidth="1"/>
    <col min="8942" max="8942" width="11.7109375" style="3" bestFit="1" customWidth="1"/>
    <col min="8943" max="8943" width="14.28515625" style="3" customWidth="1"/>
    <col min="8944" max="8944" width="11.7109375" style="3" bestFit="1" customWidth="1"/>
    <col min="8945" max="8945" width="14.140625" style="3" bestFit="1" customWidth="1"/>
    <col min="8946" max="8946" width="16.7109375" style="3" customWidth="1"/>
    <col min="8947" max="8947" width="16.5703125" style="3" customWidth="1"/>
    <col min="8948" max="8949" width="7.85546875" style="3" bestFit="1" customWidth="1"/>
    <col min="8950" max="8950" width="8" style="3" bestFit="1" customWidth="1"/>
    <col min="8951" max="8952" width="7.85546875" style="3" bestFit="1" customWidth="1"/>
    <col min="8953" max="8953" width="9.7109375" style="3" customWidth="1"/>
    <col min="8954" max="8954" width="12.85546875" style="3" customWidth="1"/>
    <col min="8955" max="9191" width="9.140625" style="3"/>
    <col min="9192" max="9192" width="9" style="3" bestFit="1" customWidth="1"/>
    <col min="9193" max="9193" width="9.85546875" style="3" bestFit="1" customWidth="1"/>
    <col min="9194" max="9194" width="9.140625" style="3" bestFit="1" customWidth="1"/>
    <col min="9195" max="9195" width="16" style="3" bestFit="1" customWidth="1"/>
    <col min="9196" max="9196" width="9" style="3" bestFit="1" customWidth="1"/>
    <col min="9197" max="9197" width="7.85546875" style="3" bestFit="1" customWidth="1"/>
    <col min="9198" max="9198" width="11.7109375" style="3" bestFit="1" customWidth="1"/>
    <col min="9199" max="9199" width="14.28515625" style="3" customWidth="1"/>
    <col min="9200" max="9200" width="11.7109375" style="3" bestFit="1" customWidth="1"/>
    <col min="9201" max="9201" width="14.140625" style="3" bestFit="1" customWidth="1"/>
    <col min="9202" max="9202" width="16.7109375" style="3" customWidth="1"/>
    <col min="9203" max="9203" width="16.5703125" style="3" customWidth="1"/>
    <col min="9204" max="9205" width="7.85546875" style="3" bestFit="1" customWidth="1"/>
    <col min="9206" max="9206" width="8" style="3" bestFit="1" customWidth="1"/>
    <col min="9207" max="9208" width="7.85546875" style="3" bestFit="1" customWidth="1"/>
    <col min="9209" max="9209" width="9.7109375" style="3" customWidth="1"/>
    <col min="9210" max="9210" width="12.85546875" style="3" customWidth="1"/>
    <col min="9211" max="9447" width="9.140625" style="3"/>
    <col min="9448" max="9448" width="9" style="3" bestFit="1" customWidth="1"/>
    <col min="9449" max="9449" width="9.85546875" style="3" bestFit="1" customWidth="1"/>
    <col min="9450" max="9450" width="9.140625" style="3" bestFit="1" customWidth="1"/>
    <col min="9451" max="9451" width="16" style="3" bestFit="1" customWidth="1"/>
    <col min="9452" max="9452" width="9" style="3" bestFit="1" customWidth="1"/>
    <col min="9453" max="9453" width="7.85546875" style="3" bestFit="1" customWidth="1"/>
    <col min="9454" max="9454" width="11.7109375" style="3" bestFit="1" customWidth="1"/>
    <col min="9455" max="9455" width="14.28515625" style="3" customWidth="1"/>
    <col min="9456" max="9456" width="11.7109375" style="3" bestFit="1" customWidth="1"/>
    <col min="9457" max="9457" width="14.140625" style="3" bestFit="1" customWidth="1"/>
    <col min="9458" max="9458" width="16.7109375" style="3" customWidth="1"/>
    <col min="9459" max="9459" width="16.5703125" style="3" customWidth="1"/>
    <col min="9460" max="9461" width="7.85546875" style="3" bestFit="1" customWidth="1"/>
    <col min="9462" max="9462" width="8" style="3" bestFit="1" customWidth="1"/>
    <col min="9463" max="9464" width="7.85546875" style="3" bestFit="1" customWidth="1"/>
    <col min="9465" max="9465" width="9.7109375" style="3" customWidth="1"/>
    <col min="9466" max="9466" width="12.85546875" style="3" customWidth="1"/>
    <col min="9467" max="9703" width="9.140625" style="3"/>
    <col min="9704" max="9704" width="9" style="3" bestFit="1" customWidth="1"/>
    <col min="9705" max="9705" width="9.85546875" style="3" bestFit="1" customWidth="1"/>
    <col min="9706" max="9706" width="9.140625" style="3" bestFit="1" customWidth="1"/>
    <col min="9707" max="9707" width="16" style="3" bestFit="1" customWidth="1"/>
    <col min="9708" max="9708" width="9" style="3" bestFit="1" customWidth="1"/>
    <col min="9709" max="9709" width="7.85546875" style="3" bestFit="1" customWidth="1"/>
    <col min="9710" max="9710" width="11.7109375" style="3" bestFit="1" customWidth="1"/>
    <col min="9711" max="9711" width="14.28515625" style="3" customWidth="1"/>
    <col min="9712" max="9712" width="11.7109375" style="3" bestFit="1" customWidth="1"/>
    <col min="9713" max="9713" width="14.140625" style="3" bestFit="1" customWidth="1"/>
    <col min="9714" max="9714" width="16.7109375" style="3" customWidth="1"/>
    <col min="9715" max="9715" width="16.5703125" style="3" customWidth="1"/>
    <col min="9716" max="9717" width="7.85546875" style="3" bestFit="1" customWidth="1"/>
    <col min="9718" max="9718" width="8" style="3" bestFit="1" customWidth="1"/>
    <col min="9719" max="9720" width="7.85546875" style="3" bestFit="1" customWidth="1"/>
    <col min="9721" max="9721" width="9.7109375" style="3" customWidth="1"/>
    <col min="9722" max="9722" width="12.85546875" style="3" customWidth="1"/>
    <col min="9723" max="9959" width="9.140625" style="3"/>
    <col min="9960" max="9960" width="9" style="3" bestFit="1" customWidth="1"/>
    <col min="9961" max="9961" width="9.85546875" style="3" bestFit="1" customWidth="1"/>
    <col min="9962" max="9962" width="9.140625" style="3" bestFit="1" customWidth="1"/>
    <col min="9963" max="9963" width="16" style="3" bestFit="1" customWidth="1"/>
    <col min="9964" max="9964" width="9" style="3" bestFit="1" customWidth="1"/>
    <col min="9965" max="9965" width="7.85546875" style="3" bestFit="1" customWidth="1"/>
    <col min="9966" max="9966" width="11.7109375" style="3" bestFit="1" customWidth="1"/>
    <col min="9967" max="9967" width="14.28515625" style="3" customWidth="1"/>
    <col min="9968" max="9968" width="11.7109375" style="3" bestFit="1" customWidth="1"/>
    <col min="9969" max="9969" width="14.140625" style="3" bestFit="1" customWidth="1"/>
    <col min="9970" max="9970" width="16.7109375" style="3" customWidth="1"/>
    <col min="9971" max="9971" width="16.5703125" style="3" customWidth="1"/>
    <col min="9972" max="9973" width="7.85546875" style="3" bestFit="1" customWidth="1"/>
    <col min="9974" max="9974" width="8" style="3" bestFit="1" customWidth="1"/>
    <col min="9975" max="9976" width="7.85546875" style="3" bestFit="1" customWidth="1"/>
    <col min="9977" max="9977" width="9.7109375" style="3" customWidth="1"/>
    <col min="9978" max="9978" width="12.85546875" style="3" customWidth="1"/>
    <col min="9979" max="10215" width="9.140625" style="3"/>
    <col min="10216" max="10216" width="9" style="3" bestFit="1" customWidth="1"/>
    <col min="10217" max="10217" width="9.85546875" style="3" bestFit="1" customWidth="1"/>
    <col min="10218" max="10218" width="9.140625" style="3" bestFit="1" customWidth="1"/>
    <col min="10219" max="10219" width="16" style="3" bestFit="1" customWidth="1"/>
    <col min="10220" max="10220" width="9" style="3" bestFit="1" customWidth="1"/>
    <col min="10221" max="10221" width="7.85546875" style="3" bestFit="1" customWidth="1"/>
    <col min="10222" max="10222" width="11.7109375" style="3" bestFit="1" customWidth="1"/>
    <col min="10223" max="10223" width="14.28515625" style="3" customWidth="1"/>
    <col min="10224" max="10224" width="11.7109375" style="3" bestFit="1" customWidth="1"/>
    <col min="10225" max="10225" width="14.140625" style="3" bestFit="1" customWidth="1"/>
    <col min="10226" max="10226" width="16.7109375" style="3" customWidth="1"/>
    <col min="10227" max="10227" width="16.5703125" style="3" customWidth="1"/>
    <col min="10228" max="10229" width="7.85546875" style="3" bestFit="1" customWidth="1"/>
    <col min="10230" max="10230" width="8" style="3" bestFit="1" customWidth="1"/>
    <col min="10231" max="10232" width="7.85546875" style="3" bestFit="1" customWidth="1"/>
    <col min="10233" max="10233" width="9.7109375" style="3" customWidth="1"/>
    <col min="10234" max="10234" width="12.85546875" style="3" customWidth="1"/>
    <col min="10235" max="10471" width="9.140625" style="3"/>
    <col min="10472" max="10472" width="9" style="3" bestFit="1" customWidth="1"/>
    <col min="10473" max="10473" width="9.85546875" style="3" bestFit="1" customWidth="1"/>
    <col min="10474" max="10474" width="9.140625" style="3" bestFit="1" customWidth="1"/>
    <col min="10475" max="10475" width="16" style="3" bestFit="1" customWidth="1"/>
    <col min="10476" max="10476" width="9" style="3" bestFit="1" customWidth="1"/>
    <col min="10477" max="10477" width="7.85546875" style="3" bestFit="1" customWidth="1"/>
    <col min="10478" max="10478" width="11.7109375" style="3" bestFit="1" customWidth="1"/>
    <col min="10479" max="10479" width="14.28515625" style="3" customWidth="1"/>
    <col min="10480" max="10480" width="11.7109375" style="3" bestFit="1" customWidth="1"/>
    <col min="10481" max="10481" width="14.140625" style="3" bestFit="1" customWidth="1"/>
    <col min="10482" max="10482" width="16.7109375" style="3" customWidth="1"/>
    <col min="10483" max="10483" width="16.5703125" style="3" customWidth="1"/>
    <col min="10484" max="10485" width="7.85546875" style="3" bestFit="1" customWidth="1"/>
    <col min="10486" max="10486" width="8" style="3" bestFit="1" customWidth="1"/>
    <col min="10487" max="10488" width="7.85546875" style="3" bestFit="1" customWidth="1"/>
    <col min="10489" max="10489" width="9.7109375" style="3" customWidth="1"/>
    <col min="10490" max="10490" width="12.85546875" style="3" customWidth="1"/>
    <col min="10491" max="10727" width="9.140625" style="3"/>
    <col min="10728" max="10728" width="9" style="3" bestFit="1" customWidth="1"/>
    <col min="10729" max="10729" width="9.85546875" style="3" bestFit="1" customWidth="1"/>
    <col min="10730" max="10730" width="9.140625" style="3" bestFit="1" customWidth="1"/>
    <col min="10731" max="10731" width="16" style="3" bestFit="1" customWidth="1"/>
    <col min="10732" max="10732" width="9" style="3" bestFit="1" customWidth="1"/>
    <col min="10733" max="10733" width="7.85546875" style="3" bestFit="1" customWidth="1"/>
    <col min="10734" max="10734" width="11.7109375" style="3" bestFit="1" customWidth="1"/>
    <col min="10735" max="10735" width="14.28515625" style="3" customWidth="1"/>
    <col min="10736" max="10736" width="11.7109375" style="3" bestFit="1" customWidth="1"/>
    <col min="10737" max="10737" width="14.140625" style="3" bestFit="1" customWidth="1"/>
    <col min="10738" max="10738" width="16.7109375" style="3" customWidth="1"/>
    <col min="10739" max="10739" width="16.5703125" style="3" customWidth="1"/>
    <col min="10740" max="10741" width="7.85546875" style="3" bestFit="1" customWidth="1"/>
    <col min="10742" max="10742" width="8" style="3" bestFit="1" customWidth="1"/>
    <col min="10743" max="10744" width="7.85546875" style="3" bestFit="1" customWidth="1"/>
    <col min="10745" max="10745" width="9.7109375" style="3" customWidth="1"/>
    <col min="10746" max="10746" width="12.85546875" style="3" customWidth="1"/>
    <col min="10747" max="10983" width="9.140625" style="3"/>
    <col min="10984" max="10984" width="9" style="3" bestFit="1" customWidth="1"/>
    <col min="10985" max="10985" width="9.85546875" style="3" bestFit="1" customWidth="1"/>
    <col min="10986" max="10986" width="9.140625" style="3" bestFit="1" customWidth="1"/>
    <col min="10987" max="10987" width="16" style="3" bestFit="1" customWidth="1"/>
    <col min="10988" max="10988" width="9" style="3" bestFit="1" customWidth="1"/>
    <col min="10989" max="10989" width="7.85546875" style="3" bestFit="1" customWidth="1"/>
    <col min="10990" max="10990" width="11.7109375" style="3" bestFit="1" customWidth="1"/>
    <col min="10991" max="10991" width="14.28515625" style="3" customWidth="1"/>
    <col min="10992" max="10992" width="11.7109375" style="3" bestFit="1" customWidth="1"/>
    <col min="10993" max="10993" width="14.140625" style="3" bestFit="1" customWidth="1"/>
    <col min="10994" max="10994" width="16.7109375" style="3" customWidth="1"/>
    <col min="10995" max="10995" width="16.5703125" style="3" customWidth="1"/>
    <col min="10996" max="10997" width="7.85546875" style="3" bestFit="1" customWidth="1"/>
    <col min="10998" max="10998" width="8" style="3" bestFit="1" customWidth="1"/>
    <col min="10999" max="11000" width="7.85546875" style="3" bestFit="1" customWidth="1"/>
    <col min="11001" max="11001" width="9.7109375" style="3" customWidth="1"/>
    <col min="11002" max="11002" width="12.85546875" style="3" customWidth="1"/>
    <col min="11003" max="11239" width="9.140625" style="3"/>
    <col min="11240" max="11240" width="9" style="3" bestFit="1" customWidth="1"/>
    <col min="11241" max="11241" width="9.85546875" style="3" bestFit="1" customWidth="1"/>
    <col min="11242" max="11242" width="9.140625" style="3" bestFit="1" customWidth="1"/>
    <col min="11243" max="11243" width="16" style="3" bestFit="1" customWidth="1"/>
    <col min="11244" max="11244" width="9" style="3" bestFit="1" customWidth="1"/>
    <col min="11245" max="11245" width="7.85546875" style="3" bestFit="1" customWidth="1"/>
    <col min="11246" max="11246" width="11.7109375" style="3" bestFit="1" customWidth="1"/>
    <col min="11247" max="11247" width="14.28515625" style="3" customWidth="1"/>
    <col min="11248" max="11248" width="11.7109375" style="3" bestFit="1" customWidth="1"/>
    <col min="11249" max="11249" width="14.140625" style="3" bestFit="1" customWidth="1"/>
    <col min="11250" max="11250" width="16.7109375" style="3" customWidth="1"/>
    <col min="11251" max="11251" width="16.5703125" style="3" customWidth="1"/>
    <col min="11252" max="11253" width="7.85546875" style="3" bestFit="1" customWidth="1"/>
    <col min="11254" max="11254" width="8" style="3" bestFit="1" customWidth="1"/>
    <col min="11255" max="11256" width="7.85546875" style="3" bestFit="1" customWidth="1"/>
    <col min="11257" max="11257" width="9.7109375" style="3" customWidth="1"/>
    <col min="11258" max="11258" width="12.85546875" style="3" customWidth="1"/>
    <col min="11259" max="11495" width="9.140625" style="3"/>
    <col min="11496" max="11496" width="9" style="3" bestFit="1" customWidth="1"/>
    <col min="11497" max="11497" width="9.85546875" style="3" bestFit="1" customWidth="1"/>
    <col min="11498" max="11498" width="9.140625" style="3" bestFit="1" customWidth="1"/>
    <col min="11499" max="11499" width="16" style="3" bestFit="1" customWidth="1"/>
    <col min="11500" max="11500" width="9" style="3" bestFit="1" customWidth="1"/>
    <col min="11501" max="11501" width="7.85546875" style="3" bestFit="1" customWidth="1"/>
    <col min="11502" max="11502" width="11.7109375" style="3" bestFit="1" customWidth="1"/>
    <col min="11503" max="11503" width="14.28515625" style="3" customWidth="1"/>
    <col min="11504" max="11504" width="11.7109375" style="3" bestFit="1" customWidth="1"/>
    <col min="11505" max="11505" width="14.140625" style="3" bestFit="1" customWidth="1"/>
    <col min="11506" max="11506" width="16.7109375" style="3" customWidth="1"/>
    <col min="11507" max="11507" width="16.5703125" style="3" customWidth="1"/>
    <col min="11508" max="11509" width="7.85546875" style="3" bestFit="1" customWidth="1"/>
    <col min="11510" max="11510" width="8" style="3" bestFit="1" customWidth="1"/>
    <col min="11511" max="11512" width="7.85546875" style="3" bestFit="1" customWidth="1"/>
    <col min="11513" max="11513" width="9.7109375" style="3" customWidth="1"/>
    <col min="11514" max="11514" width="12.85546875" style="3" customWidth="1"/>
    <col min="11515" max="11751" width="9.140625" style="3"/>
    <col min="11752" max="11752" width="9" style="3" bestFit="1" customWidth="1"/>
    <col min="11753" max="11753" width="9.85546875" style="3" bestFit="1" customWidth="1"/>
    <col min="11754" max="11754" width="9.140625" style="3" bestFit="1" customWidth="1"/>
    <col min="11755" max="11755" width="16" style="3" bestFit="1" customWidth="1"/>
    <col min="11756" max="11756" width="9" style="3" bestFit="1" customWidth="1"/>
    <col min="11757" max="11757" width="7.85546875" style="3" bestFit="1" customWidth="1"/>
    <col min="11758" max="11758" width="11.7109375" style="3" bestFit="1" customWidth="1"/>
    <col min="11759" max="11759" width="14.28515625" style="3" customWidth="1"/>
    <col min="11760" max="11760" width="11.7109375" style="3" bestFit="1" customWidth="1"/>
    <col min="11761" max="11761" width="14.140625" style="3" bestFit="1" customWidth="1"/>
    <col min="11762" max="11762" width="16.7109375" style="3" customWidth="1"/>
    <col min="11763" max="11763" width="16.5703125" style="3" customWidth="1"/>
    <col min="11764" max="11765" width="7.85546875" style="3" bestFit="1" customWidth="1"/>
    <col min="11766" max="11766" width="8" style="3" bestFit="1" customWidth="1"/>
    <col min="11767" max="11768" width="7.85546875" style="3" bestFit="1" customWidth="1"/>
    <col min="11769" max="11769" width="9.7109375" style="3" customWidth="1"/>
    <col min="11770" max="11770" width="12.85546875" style="3" customWidth="1"/>
    <col min="11771" max="12007" width="9.140625" style="3"/>
    <col min="12008" max="12008" width="9" style="3" bestFit="1" customWidth="1"/>
    <col min="12009" max="12009" width="9.85546875" style="3" bestFit="1" customWidth="1"/>
    <col min="12010" max="12010" width="9.140625" style="3" bestFit="1" customWidth="1"/>
    <col min="12011" max="12011" width="16" style="3" bestFit="1" customWidth="1"/>
    <col min="12012" max="12012" width="9" style="3" bestFit="1" customWidth="1"/>
    <col min="12013" max="12013" width="7.85546875" style="3" bestFit="1" customWidth="1"/>
    <col min="12014" max="12014" width="11.7109375" style="3" bestFit="1" customWidth="1"/>
    <col min="12015" max="12015" width="14.28515625" style="3" customWidth="1"/>
    <col min="12016" max="12016" width="11.7109375" style="3" bestFit="1" customWidth="1"/>
    <col min="12017" max="12017" width="14.140625" style="3" bestFit="1" customWidth="1"/>
    <col min="12018" max="12018" width="16.7109375" style="3" customWidth="1"/>
    <col min="12019" max="12019" width="16.5703125" style="3" customWidth="1"/>
    <col min="12020" max="12021" width="7.85546875" style="3" bestFit="1" customWidth="1"/>
    <col min="12022" max="12022" width="8" style="3" bestFit="1" customWidth="1"/>
    <col min="12023" max="12024" width="7.85546875" style="3" bestFit="1" customWidth="1"/>
    <col min="12025" max="12025" width="9.7109375" style="3" customWidth="1"/>
    <col min="12026" max="12026" width="12.85546875" style="3" customWidth="1"/>
    <col min="12027" max="12263" width="9.140625" style="3"/>
    <col min="12264" max="12264" width="9" style="3" bestFit="1" customWidth="1"/>
    <col min="12265" max="12265" width="9.85546875" style="3" bestFit="1" customWidth="1"/>
    <col min="12266" max="12266" width="9.140625" style="3" bestFit="1" customWidth="1"/>
    <col min="12267" max="12267" width="16" style="3" bestFit="1" customWidth="1"/>
    <col min="12268" max="12268" width="9" style="3" bestFit="1" customWidth="1"/>
    <col min="12269" max="12269" width="7.85546875" style="3" bestFit="1" customWidth="1"/>
    <col min="12270" max="12270" width="11.7109375" style="3" bestFit="1" customWidth="1"/>
    <col min="12271" max="12271" width="14.28515625" style="3" customWidth="1"/>
    <col min="12272" max="12272" width="11.7109375" style="3" bestFit="1" customWidth="1"/>
    <col min="12273" max="12273" width="14.140625" style="3" bestFit="1" customWidth="1"/>
    <col min="12274" max="12274" width="16.7109375" style="3" customWidth="1"/>
    <col min="12275" max="12275" width="16.5703125" style="3" customWidth="1"/>
    <col min="12276" max="12277" width="7.85546875" style="3" bestFit="1" customWidth="1"/>
    <col min="12278" max="12278" width="8" style="3" bestFit="1" customWidth="1"/>
    <col min="12279" max="12280" width="7.85546875" style="3" bestFit="1" customWidth="1"/>
    <col min="12281" max="12281" width="9.7109375" style="3" customWidth="1"/>
    <col min="12282" max="12282" width="12.85546875" style="3" customWidth="1"/>
    <col min="12283" max="12519" width="9.140625" style="3"/>
    <col min="12520" max="12520" width="9" style="3" bestFit="1" customWidth="1"/>
    <col min="12521" max="12521" width="9.85546875" style="3" bestFit="1" customWidth="1"/>
    <col min="12522" max="12522" width="9.140625" style="3" bestFit="1" customWidth="1"/>
    <col min="12523" max="12523" width="16" style="3" bestFit="1" customWidth="1"/>
    <col min="12524" max="12524" width="9" style="3" bestFit="1" customWidth="1"/>
    <col min="12525" max="12525" width="7.85546875" style="3" bestFit="1" customWidth="1"/>
    <col min="12526" max="12526" width="11.7109375" style="3" bestFit="1" customWidth="1"/>
    <col min="12527" max="12527" width="14.28515625" style="3" customWidth="1"/>
    <col min="12528" max="12528" width="11.7109375" style="3" bestFit="1" customWidth="1"/>
    <col min="12529" max="12529" width="14.140625" style="3" bestFit="1" customWidth="1"/>
    <col min="12530" max="12530" width="16.7109375" style="3" customWidth="1"/>
    <col min="12531" max="12531" width="16.5703125" style="3" customWidth="1"/>
    <col min="12532" max="12533" width="7.85546875" style="3" bestFit="1" customWidth="1"/>
    <col min="12534" max="12534" width="8" style="3" bestFit="1" customWidth="1"/>
    <col min="12535" max="12536" width="7.85546875" style="3" bestFit="1" customWidth="1"/>
    <col min="12537" max="12537" width="9.7109375" style="3" customWidth="1"/>
    <col min="12538" max="12538" width="12.85546875" style="3" customWidth="1"/>
    <col min="12539" max="12775" width="9.140625" style="3"/>
    <col min="12776" max="12776" width="9" style="3" bestFit="1" customWidth="1"/>
    <col min="12777" max="12777" width="9.85546875" style="3" bestFit="1" customWidth="1"/>
    <col min="12778" max="12778" width="9.140625" style="3" bestFit="1" customWidth="1"/>
    <col min="12779" max="12779" width="16" style="3" bestFit="1" customWidth="1"/>
    <col min="12780" max="12780" width="9" style="3" bestFit="1" customWidth="1"/>
    <col min="12781" max="12781" width="7.85546875" style="3" bestFit="1" customWidth="1"/>
    <col min="12782" max="12782" width="11.7109375" style="3" bestFit="1" customWidth="1"/>
    <col min="12783" max="12783" width="14.28515625" style="3" customWidth="1"/>
    <col min="12784" max="12784" width="11.7109375" style="3" bestFit="1" customWidth="1"/>
    <col min="12785" max="12785" width="14.140625" style="3" bestFit="1" customWidth="1"/>
    <col min="12786" max="12786" width="16.7109375" style="3" customWidth="1"/>
    <col min="12787" max="12787" width="16.5703125" style="3" customWidth="1"/>
    <col min="12788" max="12789" width="7.85546875" style="3" bestFit="1" customWidth="1"/>
    <col min="12790" max="12790" width="8" style="3" bestFit="1" customWidth="1"/>
    <col min="12791" max="12792" width="7.85546875" style="3" bestFit="1" customWidth="1"/>
    <col min="12793" max="12793" width="9.7109375" style="3" customWidth="1"/>
    <col min="12794" max="12794" width="12.85546875" style="3" customWidth="1"/>
    <col min="12795" max="13031" width="9.140625" style="3"/>
    <col min="13032" max="13032" width="9" style="3" bestFit="1" customWidth="1"/>
    <col min="13033" max="13033" width="9.85546875" style="3" bestFit="1" customWidth="1"/>
    <col min="13034" max="13034" width="9.140625" style="3" bestFit="1" customWidth="1"/>
    <col min="13035" max="13035" width="16" style="3" bestFit="1" customWidth="1"/>
    <col min="13036" max="13036" width="9" style="3" bestFit="1" customWidth="1"/>
    <col min="13037" max="13037" width="7.85546875" style="3" bestFit="1" customWidth="1"/>
    <col min="13038" max="13038" width="11.7109375" style="3" bestFit="1" customWidth="1"/>
    <col min="13039" max="13039" width="14.28515625" style="3" customWidth="1"/>
    <col min="13040" max="13040" width="11.7109375" style="3" bestFit="1" customWidth="1"/>
    <col min="13041" max="13041" width="14.140625" style="3" bestFit="1" customWidth="1"/>
    <col min="13042" max="13042" width="16.7109375" style="3" customWidth="1"/>
    <col min="13043" max="13043" width="16.5703125" style="3" customWidth="1"/>
    <col min="13044" max="13045" width="7.85546875" style="3" bestFit="1" customWidth="1"/>
    <col min="13046" max="13046" width="8" style="3" bestFit="1" customWidth="1"/>
    <col min="13047" max="13048" width="7.85546875" style="3" bestFit="1" customWidth="1"/>
    <col min="13049" max="13049" width="9.7109375" style="3" customWidth="1"/>
    <col min="13050" max="13050" width="12.85546875" style="3" customWidth="1"/>
    <col min="13051" max="13287" width="9.140625" style="3"/>
    <col min="13288" max="13288" width="9" style="3" bestFit="1" customWidth="1"/>
    <col min="13289" max="13289" width="9.85546875" style="3" bestFit="1" customWidth="1"/>
    <col min="13290" max="13290" width="9.140625" style="3" bestFit="1" customWidth="1"/>
    <col min="13291" max="13291" width="16" style="3" bestFit="1" customWidth="1"/>
    <col min="13292" max="13292" width="9" style="3" bestFit="1" customWidth="1"/>
    <col min="13293" max="13293" width="7.85546875" style="3" bestFit="1" customWidth="1"/>
    <col min="13294" max="13294" width="11.7109375" style="3" bestFit="1" customWidth="1"/>
    <col min="13295" max="13295" width="14.28515625" style="3" customWidth="1"/>
    <col min="13296" max="13296" width="11.7109375" style="3" bestFit="1" customWidth="1"/>
    <col min="13297" max="13297" width="14.140625" style="3" bestFit="1" customWidth="1"/>
    <col min="13298" max="13298" width="16.7109375" style="3" customWidth="1"/>
    <col min="13299" max="13299" width="16.5703125" style="3" customWidth="1"/>
    <col min="13300" max="13301" width="7.85546875" style="3" bestFit="1" customWidth="1"/>
    <col min="13302" max="13302" width="8" style="3" bestFit="1" customWidth="1"/>
    <col min="13303" max="13304" width="7.85546875" style="3" bestFit="1" customWidth="1"/>
    <col min="13305" max="13305" width="9.7109375" style="3" customWidth="1"/>
    <col min="13306" max="13306" width="12.85546875" style="3" customWidth="1"/>
    <col min="13307" max="13543" width="9.140625" style="3"/>
    <col min="13544" max="13544" width="9" style="3" bestFit="1" customWidth="1"/>
    <col min="13545" max="13545" width="9.85546875" style="3" bestFit="1" customWidth="1"/>
    <col min="13546" max="13546" width="9.140625" style="3" bestFit="1" customWidth="1"/>
    <col min="13547" max="13547" width="16" style="3" bestFit="1" customWidth="1"/>
    <col min="13548" max="13548" width="9" style="3" bestFit="1" customWidth="1"/>
    <col min="13549" max="13549" width="7.85546875" style="3" bestFit="1" customWidth="1"/>
    <col min="13550" max="13550" width="11.7109375" style="3" bestFit="1" customWidth="1"/>
    <col min="13551" max="13551" width="14.28515625" style="3" customWidth="1"/>
    <col min="13552" max="13552" width="11.7109375" style="3" bestFit="1" customWidth="1"/>
    <col min="13553" max="13553" width="14.140625" style="3" bestFit="1" customWidth="1"/>
    <col min="13554" max="13554" width="16.7109375" style="3" customWidth="1"/>
    <col min="13555" max="13555" width="16.5703125" style="3" customWidth="1"/>
    <col min="13556" max="13557" width="7.85546875" style="3" bestFit="1" customWidth="1"/>
    <col min="13558" max="13558" width="8" style="3" bestFit="1" customWidth="1"/>
    <col min="13559" max="13560" width="7.85546875" style="3" bestFit="1" customWidth="1"/>
    <col min="13561" max="13561" width="9.7109375" style="3" customWidth="1"/>
    <col min="13562" max="13562" width="12.85546875" style="3" customWidth="1"/>
    <col min="13563" max="13799" width="9.140625" style="3"/>
    <col min="13800" max="13800" width="9" style="3" bestFit="1" customWidth="1"/>
    <col min="13801" max="13801" width="9.85546875" style="3" bestFit="1" customWidth="1"/>
    <col min="13802" max="13802" width="9.140625" style="3" bestFit="1" customWidth="1"/>
    <col min="13803" max="13803" width="16" style="3" bestFit="1" customWidth="1"/>
    <col min="13804" max="13804" width="9" style="3" bestFit="1" customWidth="1"/>
    <col min="13805" max="13805" width="7.85546875" style="3" bestFit="1" customWidth="1"/>
    <col min="13806" max="13806" width="11.7109375" style="3" bestFit="1" customWidth="1"/>
    <col min="13807" max="13807" width="14.28515625" style="3" customWidth="1"/>
    <col min="13808" max="13808" width="11.7109375" style="3" bestFit="1" customWidth="1"/>
    <col min="13809" max="13809" width="14.140625" style="3" bestFit="1" customWidth="1"/>
    <col min="13810" max="13810" width="16.7109375" style="3" customWidth="1"/>
    <col min="13811" max="13811" width="16.5703125" style="3" customWidth="1"/>
    <col min="13812" max="13813" width="7.85546875" style="3" bestFit="1" customWidth="1"/>
    <col min="13814" max="13814" width="8" style="3" bestFit="1" customWidth="1"/>
    <col min="13815" max="13816" width="7.85546875" style="3" bestFit="1" customWidth="1"/>
    <col min="13817" max="13817" width="9.7109375" style="3" customWidth="1"/>
    <col min="13818" max="13818" width="12.85546875" style="3" customWidth="1"/>
    <col min="13819" max="14055" width="9.140625" style="3"/>
    <col min="14056" max="14056" width="9" style="3" bestFit="1" customWidth="1"/>
    <col min="14057" max="14057" width="9.85546875" style="3" bestFit="1" customWidth="1"/>
    <col min="14058" max="14058" width="9.140625" style="3" bestFit="1" customWidth="1"/>
    <col min="14059" max="14059" width="16" style="3" bestFit="1" customWidth="1"/>
    <col min="14060" max="14060" width="9" style="3" bestFit="1" customWidth="1"/>
    <col min="14061" max="14061" width="7.85546875" style="3" bestFit="1" customWidth="1"/>
    <col min="14062" max="14062" width="11.7109375" style="3" bestFit="1" customWidth="1"/>
    <col min="14063" max="14063" width="14.28515625" style="3" customWidth="1"/>
    <col min="14064" max="14064" width="11.7109375" style="3" bestFit="1" customWidth="1"/>
    <col min="14065" max="14065" width="14.140625" style="3" bestFit="1" customWidth="1"/>
    <col min="14066" max="14066" width="16.7109375" style="3" customWidth="1"/>
    <col min="14067" max="14067" width="16.5703125" style="3" customWidth="1"/>
    <col min="14068" max="14069" width="7.85546875" style="3" bestFit="1" customWidth="1"/>
    <col min="14070" max="14070" width="8" style="3" bestFit="1" customWidth="1"/>
    <col min="14071" max="14072" width="7.85546875" style="3" bestFit="1" customWidth="1"/>
    <col min="14073" max="14073" width="9.7109375" style="3" customWidth="1"/>
    <col min="14074" max="14074" width="12.85546875" style="3" customWidth="1"/>
    <col min="14075" max="14311" width="9.140625" style="3"/>
    <col min="14312" max="14312" width="9" style="3" bestFit="1" customWidth="1"/>
    <col min="14313" max="14313" width="9.85546875" style="3" bestFit="1" customWidth="1"/>
    <col min="14314" max="14314" width="9.140625" style="3" bestFit="1" customWidth="1"/>
    <col min="14315" max="14315" width="16" style="3" bestFit="1" customWidth="1"/>
    <col min="14316" max="14316" width="9" style="3" bestFit="1" customWidth="1"/>
    <col min="14317" max="14317" width="7.85546875" style="3" bestFit="1" customWidth="1"/>
    <col min="14318" max="14318" width="11.7109375" style="3" bestFit="1" customWidth="1"/>
    <col min="14319" max="14319" width="14.28515625" style="3" customWidth="1"/>
    <col min="14320" max="14320" width="11.7109375" style="3" bestFit="1" customWidth="1"/>
    <col min="14321" max="14321" width="14.140625" style="3" bestFit="1" customWidth="1"/>
    <col min="14322" max="14322" width="16.7109375" style="3" customWidth="1"/>
    <col min="14323" max="14323" width="16.5703125" style="3" customWidth="1"/>
    <col min="14324" max="14325" width="7.85546875" style="3" bestFit="1" customWidth="1"/>
    <col min="14326" max="14326" width="8" style="3" bestFit="1" customWidth="1"/>
    <col min="14327" max="14328" width="7.85546875" style="3" bestFit="1" customWidth="1"/>
    <col min="14329" max="14329" width="9.7109375" style="3" customWidth="1"/>
    <col min="14330" max="14330" width="12.85546875" style="3" customWidth="1"/>
    <col min="14331" max="14567" width="9.140625" style="3"/>
    <col min="14568" max="14568" width="9" style="3" bestFit="1" customWidth="1"/>
    <col min="14569" max="14569" width="9.85546875" style="3" bestFit="1" customWidth="1"/>
    <col min="14570" max="14570" width="9.140625" style="3" bestFit="1" customWidth="1"/>
    <col min="14571" max="14571" width="16" style="3" bestFit="1" customWidth="1"/>
    <col min="14572" max="14572" width="9" style="3" bestFit="1" customWidth="1"/>
    <col min="14573" max="14573" width="7.85546875" style="3" bestFit="1" customWidth="1"/>
    <col min="14574" max="14574" width="11.7109375" style="3" bestFit="1" customWidth="1"/>
    <col min="14575" max="14575" width="14.28515625" style="3" customWidth="1"/>
    <col min="14576" max="14576" width="11.7109375" style="3" bestFit="1" customWidth="1"/>
    <col min="14577" max="14577" width="14.140625" style="3" bestFit="1" customWidth="1"/>
    <col min="14578" max="14578" width="16.7109375" style="3" customWidth="1"/>
    <col min="14579" max="14579" width="16.5703125" style="3" customWidth="1"/>
    <col min="14580" max="14581" width="7.85546875" style="3" bestFit="1" customWidth="1"/>
    <col min="14582" max="14582" width="8" style="3" bestFit="1" customWidth="1"/>
    <col min="14583" max="14584" width="7.85546875" style="3" bestFit="1" customWidth="1"/>
    <col min="14585" max="14585" width="9.7109375" style="3" customWidth="1"/>
    <col min="14586" max="14586" width="12.85546875" style="3" customWidth="1"/>
    <col min="14587" max="14823" width="9.140625" style="3"/>
    <col min="14824" max="14824" width="9" style="3" bestFit="1" customWidth="1"/>
    <col min="14825" max="14825" width="9.85546875" style="3" bestFit="1" customWidth="1"/>
    <col min="14826" max="14826" width="9.140625" style="3" bestFit="1" customWidth="1"/>
    <col min="14827" max="14827" width="16" style="3" bestFit="1" customWidth="1"/>
    <col min="14828" max="14828" width="9" style="3" bestFit="1" customWidth="1"/>
    <col min="14829" max="14829" width="7.85546875" style="3" bestFit="1" customWidth="1"/>
    <col min="14830" max="14830" width="11.7109375" style="3" bestFit="1" customWidth="1"/>
    <col min="14831" max="14831" width="14.28515625" style="3" customWidth="1"/>
    <col min="14832" max="14832" width="11.7109375" style="3" bestFit="1" customWidth="1"/>
    <col min="14833" max="14833" width="14.140625" style="3" bestFit="1" customWidth="1"/>
    <col min="14834" max="14834" width="16.7109375" style="3" customWidth="1"/>
    <col min="14835" max="14835" width="16.5703125" style="3" customWidth="1"/>
    <col min="14836" max="14837" width="7.85546875" style="3" bestFit="1" customWidth="1"/>
    <col min="14838" max="14838" width="8" style="3" bestFit="1" customWidth="1"/>
    <col min="14839" max="14840" width="7.85546875" style="3" bestFit="1" customWidth="1"/>
    <col min="14841" max="14841" width="9.7109375" style="3" customWidth="1"/>
    <col min="14842" max="14842" width="12.85546875" style="3" customWidth="1"/>
    <col min="14843" max="15079" width="9.140625" style="3"/>
    <col min="15080" max="15080" width="9" style="3" bestFit="1" customWidth="1"/>
    <col min="15081" max="15081" width="9.85546875" style="3" bestFit="1" customWidth="1"/>
    <col min="15082" max="15082" width="9.140625" style="3" bestFit="1" customWidth="1"/>
    <col min="15083" max="15083" width="16" style="3" bestFit="1" customWidth="1"/>
    <col min="15084" max="15084" width="9" style="3" bestFit="1" customWidth="1"/>
    <col min="15085" max="15085" width="7.85546875" style="3" bestFit="1" customWidth="1"/>
    <col min="15086" max="15086" width="11.7109375" style="3" bestFit="1" customWidth="1"/>
    <col min="15087" max="15087" width="14.28515625" style="3" customWidth="1"/>
    <col min="15088" max="15088" width="11.7109375" style="3" bestFit="1" customWidth="1"/>
    <col min="15089" max="15089" width="14.140625" style="3" bestFit="1" customWidth="1"/>
    <col min="15090" max="15090" width="16.7109375" style="3" customWidth="1"/>
    <col min="15091" max="15091" width="16.5703125" style="3" customWidth="1"/>
    <col min="15092" max="15093" width="7.85546875" style="3" bestFit="1" customWidth="1"/>
    <col min="15094" max="15094" width="8" style="3" bestFit="1" customWidth="1"/>
    <col min="15095" max="15096" width="7.85546875" style="3" bestFit="1" customWidth="1"/>
    <col min="15097" max="15097" width="9.7109375" style="3" customWidth="1"/>
    <col min="15098" max="15098" width="12.85546875" style="3" customWidth="1"/>
    <col min="15099" max="15335" width="9.140625" style="3"/>
    <col min="15336" max="15336" width="9" style="3" bestFit="1" customWidth="1"/>
    <col min="15337" max="15337" width="9.85546875" style="3" bestFit="1" customWidth="1"/>
    <col min="15338" max="15338" width="9.140625" style="3" bestFit="1" customWidth="1"/>
    <col min="15339" max="15339" width="16" style="3" bestFit="1" customWidth="1"/>
    <col min="15340" max="15340" width="9" style="3" bestFit="1" customWidth="1"/>
    <col min="15341" max="15341" width="7.85546875" style="3" bestFit="1" customWidth="1"/>
    <col min="15342" max="15342" width="11.7109375" style="3" bestFit="1" customWidth="1"/>
    <col min="15343" max="15343" width="14.28515625" style="3" customWidth="1"/>
    <col min="15344" max="15344" width="11.7109375" style="3" bestFit="1" customWidth="1"/>
    <col min="15345" max="15345" width="14.140625" style="3" bestFit="1" customWidth="1"/>
    <col min="15346" max="15346" width="16.7109375" style="3" customWidth="1"/>
    <col min="15347" max="15347" width="16.5703125" style="3" customWidth="1"/>
    <col min="15348" max="15349" width="7.85546875" style="3" bestFit="1" customWidth="1"/>
    <col min="15350" max="15350" width="8" style="3" bestFit="1" customWidth="1"/>
    <col min="15351" max="15352" width="7.85546875" style="3" bestFit="1" customWidth="1"/>
    <col min="15353" max="15353" width="9.7109375" style="3" customWidth="1"/>
    <col min="15354" max="15354" width="12.85546875" style="3" customWidth="1"/>
    <col min="15355" max="15591" width="9.140625" style="3"/>
    <col min="15592" max="15592" width="9" style="3" bestFit="1" customWidth="1"/>
    <col min="15593" max="15593" width="9.85546875" style="3" bestFit="1" customWidth="1"/>
    <col min="15594" max="15594" width="9.140625" style="3" bestFit="1" customWidth="1"/>
    <col min="15595" max="15595" width="16" style="3" bestFit="1" customWidth="1"/>
    <col min="15596" max="15596" width="9" style="3" bestFit="1" customWidth="1"/>
    <col min="15597" max="15597" width="7.85546875" style="3" bestFit="1" customWidth="1"/>
    <col min="15598" max="15598" width="11.7109375" style="3" bestFit="1" customWidth="1"/>
    <col min="15599" max="15599" width="14.28515625" style="3" customWidth="1"/>
    <col min="15600" max="15600" width="11.7109375" style="3" bestFit="1" customWidth="1"/>
    <col min="15601" max="15601" width="14.140625" style="3" bestFit="1" customWidth="1"/>
    <col min="15602" max="15602" width="16.7109375" style="3" customWidth="1"/>
    <col min="15603" max="15603" width="16.5703125" style="3" customWidth="1"/>
    <col min="15604" max="15605" width="7.85546875" style="3" bestFit="1" customWidth="1"/>
    <col min="15606" max="15606" width="8" style="3" bestFit="1" customWidth="1"/>
    <col min="15607" max="15608" width="7.85546875" style="3" bestFit="1" customWidth="1"/>
    <col min="15609" max="15609" width="9.7109375" style="3" customWidth="1"/>
    <col min="15610" max="15610" width="12.85546875" style="3" customWidth="1"/>
    <col min="15611" max="15847" width="9.140625" style="3"/>
    <col min="15848" max="15848" width="9" style="3" bestFit="1" customWidth="1"/>
    <col min="15849" max="15849" width="9.85546875" style="3" bestFit="1" customWidth="1"/>
    <col min="15850" max="15850" width="9.140625" style="3" bestFit="1" customWidth="1"/>
    <col min="15851" max="15851" width="16" style="3" bestFit="1" customWidth="1"/>
    <col min="15852" max="15852" width="9" style="3" bestFit="1" customWidth="1"/>
    <col min="15853" max="15853" width="7.85546875" style="3" bestFit="1" customWidth="1"/>
    <col min="15854" max="15854" width="11.7109375" style="3" bestFit="1" customWidth="1"/>
    <col min="15855" max="15855" width="14.28515625" style="3" customWidth="1"/>
    <col min="15856" max="15856" width="11.7109375" style="3" bestFit="1" customWidth="1"/>
    <col min="15857" max="15857" width="14.140625" style="3" bestFit="1" customWidth="1"/>
    <col min="15858" max="15858" width="16.7109375" style="3" customWidth="1"/>
    <col min="15859" max="15859" width="16.5703125" style="3" customWidth="1"/>
    <col min="15860" max="15861" width="7.85546875" style="3" bestFit="1" customWidth="1"/>
    <col min="15862" max="15862" width="8" style="3" bestFit="1" customWidth="1"/>
    <col min="15863" max="15864" width="7.85546875" style="3" bestFit="1" customWidth="1"/>
    <col min="15865" max="15865" width="9.7109375" style="3" customWidth="1"/>
    <col min="15866" max="15866" width="12.85546875" style="3" customWidth="1"/>
    <col min="15867" max="16103" width="9.140625" style="3"/>
    <col min="16104" max="16104" width="9" style="3" bestFit="1" customWidth="1"/>
    <col min="16105" max="16105" width="9.85546875" style="3" bestFit="1" customWidth="1"/>
    <col min="16106" max="16106" width="9.140625" style="3" bestFit="1" customWidth="1"/>
    <col min="16107" max="16107" width="16" style="3" bestFit="1" customWidth="1"/>
    <col min="16108" max="16108" width="9" style="3" bestFit="1" customWidth="1"/>
    <col min="16109" max="16109" width="7.85546875" style="3" bestFit="1" customWidth="1"/>
    <col min="16110" max="16110" width="11.7109375" style="3" bestFit="1" customWidth="1"/>
    <col min="16111" max="16111" width="14.28515625" style="3" customWidth="1"/>
    <col min="16112" max="16112" width="11.7109375" style="3" bestFit="1" customWidth="1"/>
    <col min="16113" max="16113" width="14.140625" style="3" bestFit="1" customWidth="1"/>
    <col min="16114" max="16114" width="16.7109375" style="3" customWidth="1"/>
    <col min="16115" max="16115" width="16.5703125" style="3" customWidth="1"/>
    <col min="16116" max="16117" width="7.85546875" style="3" bestFit="1" customWidth="1"/>
    <col min="16118" max="16118" width="8" style="3" bestFit="1" customWidth="1"/>
    <col min="16119" max="16120" width="7.85546875" style="3" bestFit="1" customWidth="1"/>
    <col min="16121" max="16121" width="9.7109375" style="3" customWidth="1"/>
    <col min="16122" max="16122" width="12.85546875" style="3" customWidth="1"/>
    <col min="16123" max="16384" width="9.140625" style="3"/>
  </cols>
  <sheetData>
    <row r="1" spans="1:21" s="6" customFormat="1" ht="36.75" customHeight="1">
      <c r="A1" s="549" t="s">
        <v>1</v>
      </c>
      <c r="B1" s="551" t="s">
        <v>0</v>
      </c>
      <c r="C1" s="553" t="s">
        <v>11</v>
      </c>
      <c r="D1" s="553"/>
      <c r="E1" s="553"/>
      <c r="F1" s="553"/>
      <c r="G1" s="553"/>
      <c r="H1" s="554" t="s">
        <v>12</v>
      </c>
      <c r="I1" s="554"/>
      <c r="J1" s="554"/>
      <c r="K1" s="554"/>
      <c r="L1" s="554"/>
      <c r="M1" s="554"/>
      <c r="N1" s="554"/>
      <c r="O1" s="557" t="s">
        <v>100</v>
      </c>
      <c r="P1" s="555" t="s">
        <v>329</v>
      </c>
      <c r="Q1" s="509" t="s">
        <v>29</v>
      </c>
      <c r="R1" s="510"/>
      <c r="S1" s="510"/>
      <c r="T1" s="510"/>
      <c r="U1" s="511"/>
    </row>
    <row r="2" spans="1:21" ht="24" customHeight="1" thickBot="1">
      <c r="A2" s="550"/>
      <c r="B2" s="552"/>
      <c r="C2" s="7" t="s">
        <v>48</v>
      </c>
      <c r="D2" s="7" t="s">
        <v>49</v>
      </c>
      <c r="E2" s="7" t="s">
        <v>50</v>
      </c>
      <c r="F2" s="7" t="s">
        <v>51</v>
      </c>
      <c r="G2" s="23" t="s">
        <v>52</v>
      </c>
      <c r="H2" s="7" t="s">
        <v>48</v>
      </c>
      <c r="I2" s="7" t="s">
        <v>49</v>
      </c>
      <c r="J2" s="7" t="s">
        <v>50</v>
      </c>
      <c r="K2" s="7" t="s">
        <v>51</v>
      </c>
      <c r="L2" s="7" t="s">
        <v>52</v>
      </c>
      <c r="M2" s="7" t="s">
        <v>53</v>
      </c>
      <c r="N2" s="24" t="s">
        <v>54</v>
      </c>
      <c r="O2" s="558"/>
      <c r="P2" s="556"/>
      <c r="Q2" s="512"/>
      <c r="R2" s="513"/>
      <c r="S2" s="513"/>
      <c r="T2" s="513"/>
      <c r="U2" s="514"/>
    </row>
    <row r="3" spans="1:21" s="138" customFormat="1" ht="15">
      <c r="A3" s="527" t="str">
        <f>'1-συμβολαια'!A3</f>
        <v>..????..</v>
      </c>
      <c r="B3" s="136" t="str">
        <f>'1-συμβολαια'!C3</f>
        <v>κληρονομιά πατρός ΑΠΟΔΟΧΗ</v>
      </c>
      <c r="C3" s="166">
        <v>1</v>
      </c>
      <c r="D3" s="166" t="s">
        <v>451</v>
      </c>
      <c r="E3" s="166"/>
      <c r="F3" s="166"/>
      <c r="G3" s="166"/>
      <c r="H3" s="166">
        <v>3</v>
      </c>
      <c r="I3" s="166" t="s">
        <v>451</v>
      </c>
      <c r="J3" s="166" t="s">
        <v>451</v>
      </c>
      <c r="K3" s="166" t="s">
        <v>451</v>
      </c>
      <c r="L3" s="166"/>
      <c r="M3" s="166"/>
      <c r="N3" s="166"/>
      <c r="O3" s="137">
        <v>2</v>
      </c>
      <c r="P3" s="415">
        <f>O3*('2-δικαιώματα'!H3+'3-φύλλα2α'!H3)</f>
        <v>116</v>
      </c>
      <c r="Q3" s="282"/>
      <c r="R3" s="282"/>
      <c r="S3" s="155" t="s">
        <v>207</v>
      </c>
      <c r="T3" s="282"/>
      <c r="U3" s="283"/>
    </row>
    <row r="4" spans="1:21" s="138" customFormat="1" ht="15">
      <c r="A4" s="528"/>
      <c r="B4" s="136" t="str">
        <f>'1-συμβολαια'!C4</f>
        <v>κληρονομιά μητρός ΑΠΟΔΟΧΗ - ΑΤΥΠΗ</v>
      </c>
      <c r="C4" s="166">
        <v>1</v>
      </c>
      <c r="D4" s="166" t="s">
        <v>451</v>
      </c>
      <c r="E4" s="166"/>
      <c r="F4" s="166"/>
      <c r="G4" s="166"/>
      <c r="H4" s="166">
        <v>3</v>
      </c>
      <c r="I4" s="166" t="s">
        <v>451</v>
      </c>
      <c r="J4" s="166" t="s">
        <v>451</v>
      </c>
      <c r="K4" s="166" t="s">
        <v>451</v>
      </c>
      <c r="L4" s="166"/>
      <c r="M4" s="166"/>
      <c r="N4" s="166"/>
      <c r="O4" s="137">
        <v>2</v>
      </c>
      <c r="P4" s="415">
        <f>O4*('2-δικαιώματα'!H4+'3-φύλλα2α'!H4)</f>
        <v>116</v>
      </c>
      <c r="Q4" s="282"/>
      <c r="R4" s="282"/>
      <c r="S4" s="155" t="s">
        <v>207</v>
      </c>
      <c r="T4" s="282"/>
      <c r="U4" s="283"/>
    </row>
    <row r="5" spans="1:21" s="138" customFormat="1" ht="15">
      <c r="A5" s="528"/>
      <c r="B5" s="367" t="str">
        <f>'1-συμβολαια'!C5</f>
        <v>κληρονομιά πατρός από μητέρα ΑΠΟΔΟΧΗ - ΑΤΥΠΗ</v>
      </c>
      <c r="C5" s="279">
        <v>1</v>
      </c>
      <c r="D5" s="290" t="s">
        <v>451</v>
      </c>
      <c r="E5" s="279"/>
      <c r="F5" s="279"/>
      <c r="G5" s="279"/>
      <c r="H5" s="279">
        <v>1</v>
      </c>
      <c r="I5" s="290" t="s">
        <v>451</v>
      </c>
      <c r="J5" s="279"/>
      <c r="K5" s="279"/>
      <c r="L5" s="279"/>
      <c r="M5" s="279"/>
      <c r="N5" s="279"/>
      <c r="O5" s="280"/>
      <c r="P5" s="281">
        <f>O5*('2-δικαιώματα'!H5+'3-φύλλα2α'!H5)</f>
        <v>0</v>
      </c>
      <c r="Q5" s="282"/>
      <c r="R5" s="282"/>
      <c r="S5" s="282"/>
      <c r="T5" s="282"/>
      <c r="U5" s="283"/>
    </row>
    <row r="6" spans="1:21" s="138" customFormat="1" ht="15">
      <c r="A6" s="529"/>
      <c r="B6" s="278" t="str">
        <f>'1-συμβολαια'!C6</f>
        <v>δωρεά παππού σε πατέρα - ΑΤΥΠΗ 1940</v>
      </c>
      <c r="C6" s="279">
        <v>1</v>
      </c>
      <c r="D6" s="290" t="s">
        <v>451</v>
      </c>
      <c r="E6" s="279"/>
      <c r="F6" s="279"/>
      <c r="G6" s="279"/>
      <c r="H6" s="279">
        <v>1</v>
      </c>
      <c r="I6" s="290" t="s">
        <v>451</v>
      </c>
      <c r="J6" s="279"/>
      <c r="K6" s="279"/>
      <c r="L6" s="279"/>
      <c r="M6" s="279"/>
      <c r="N6" s="279"/>
      <c r="O6" s="280"/>
      <c r="P6" s="281">
        <f>O6*('2-δικαιώματα'!H6+'3-φύλλα2α'!H6)</f>
        <v>0</v>
      </c>
      <c r="Q6" s="282"/>
      <c r="R6" s="282"/>
      <c r="S6" s="282"/>
      <c r="T6" s="282"/>
      <c r="U6" s="283"/>
    </row>
    <row r="7" spans="1:21" s="138" customFormat="1" ht="15">
      <c r="A7" s="530" t="str">
        <f>'1-συμβολαια'!A7</f>
        <v>..????..</v>
      </c>
      <c r="B7" s="136" t="str">
        <f>'1-συμβολαια'!C7</f>
        <v>κληρονομιάς ΑΠΟΔΟΧΗ</v>
      </c>
      <c r="C7" s="166">
        <v>1</v>
      </c>
      <c r="D7" s="166" t="s">
        <v>451</v>
      </c>
      <c r="E7" s="166"/>
      <c r="F7" s="166"/>
      <c r="G7" s="166"/>
      <c r="H7" s="166">
        <v>3</v>
      </c>
      <c r="I7" s="166" t="s">
        <v>451</v>
      </c>
      <c r="J7" s="166" t="s">
        <v>451</v>
      </c>
      <c r="K7" s="166" t="s">
        <v>451</v>
      </c>
      <c r="L7" s="166"/>
      <c r="M7" s="166"/>
      <c r="N7" s="166"/>
      <c r="O7" s="137">
        <v>2</v>
      </c>
      <c r="P7" s="415">
        <f>O7*('2-δικαιώματα'!H7+'3-φύλλα2α'!H7)</f>
        <v>116</v>
      </c>
      <c r="Q7" s="293"/>
      <c r="R7" s="293"/>
      <c r="S7" s="155" t="s">
        <v>207</v>
      </c>
      <c r="T7" s="293"/>
      <c r="U7" s="294"/>
    </row>
    <row r="8" spans="1:21" s="138" customFormat="1" ht="15">
      <c r="A8" s="528"/>
      <c r="B8" s="368" t="str">
        <f>'1-συμβολαια'!C8</f>
        <v>κληρονομιάς ΑΠΟΔΟΧΗ πατρός από αδερφό - ΑΤΥΠΗ</v>
      </c>
      <c r="C8" s="290">
        <v>1</v>
      </c>
      <c r="D8" s="290" t="s">
        <v>451</v>
      </c>
      <c r="E8" s="290"/>
      <c r="F8" s="290"/>
      <c r="G8" s="290"/>
      <c r="H8" s="290">
        <v>1</v>
      </c>
      <c r="I8" s="290" t="s">
        <v>451</v>
      </c>
      <c r="J8" s="290"/>
      <c r="K8" s="290"/>
      <c r="L8" s="290"/>
      <c r="M8" s="290"/>
      <c r="N8" s="290"/>
      <c r="O8" s="291"/>
      <c r="P8" s="292">
        <f>O8*('2-δικαιώματα'!H8+'3-φύλλα2α'!H8)</f>
        <v>0</v>
      </c>
      <c r="Q8" s="293"/>
      <c r="R8" s="293"/>
      <c r="S8" s="293"/>
      <c r="T8" s="293"/>
      <c r="U8" s="294"/>
    </row>
    <row r="9" spans="1:21" s="138" customFormat="1" ht="15">
      <c r="A9" s="529"/>
      <c r="B9" s="368" t="str">
        <f>'1-συμβολαια'!C9</f>
        <v>κληρονομιάς ΑΠΟΔΟΧΗ μητρός από αδερφό - ΑΤΥΠΗ</v>
      </c>
      <c r="C9" s="290">
        <v>1</v>
      </c>
      <c r="D9" s="290" t="s">
        <v>451</v>
      </c>
      <c r="E9" s="290"/>
      <c r="F9" s="290"/>
      <c r="G9" s="290"/>
      <c r="H9" s="290">
        <v>1</v>
      </c>
      <c r="I9" s="290" t="s">
        <v>451</v>
      </c>
      <c r="J9" s="290"/>
      <c r="K9" s="290"/>
      <c r="L9" s="290"/>
      <c r="M9" s="290"/>
      <c r="N9" s="290"/>
      <c r="O9" s="291"/>
      <c r="P9" s="292">
        <f>O9*('2-δικαιώματα'!H9+'3-φύλλα2α'!H9)</f>
        <v>0</v>
      </c>
      <c r="Q9" s="293"/>
      <c r="R9" s="293"/>
      <c r="S9" s="293"/>
      <c r="T9" s="293"/>
      <c r="U9" s="294"/>
    </row>
    <row r="10" spans="1:21" s="138" customFormat="1" ht="15">
      <c r="A10" s="310" t="str">
        <f>'1-συμβολαια'!A10</f>
        <v>..????..</v>
      </c>
      <c r="B10" s="278" t="str">
        <f>'1-συμβολαια'!C10</f>
        <v>δωρεά</v>
      </c>
      <c r="C10" s="279">
        <v>1</v>
      </c>
      <c r="D10" s="290" t="s">
        <v>451</v>
      </c>
      <c r="E10" s="279"/>
      <c r="F10" s="279"/>
      <c r="G10" s="279"/>
      <c r="H10" s="279">
        <v>1</v>
      </c>
      <c r="I10" s="290" t="s">
        <v>451</v>
      </c>
      <c r="J10" s="279"/>
      <c r="K10" s="279"/>
      <c r="L10" s="279"/>
      <c r="M10" s="279"/>
      <c r="N10" s="279"/>
      <c r="O10" s="280"/>
      <c r="P10" s="361">
        <f>O10*('2-δικαιώματα'!H10+'3-φύλλα2α'!H10)</f>
        <v>0</v>
      </c>
      <c r="Q10" s="282"/>
      <c r="R10" s="282"/>
      <c r="S10" s="282"/>
      <c r="T10" s="282"/>
      <c r="U10" s="307" t="s">
        <v>375</v>
      </c>
    </row>
    <row r="11" spans="1:21" s="138" customFormat="1" ht="15">
      <c r="A11" s="306" t="str">
        <f>'1-συμβολαια'!A11</f>
        <v>..????..</v>
      </c>
      <c r="B11" s="136" t="str">
        <f>'1-συμβολαια'!C11</f>
        <v>πληρεξούσιο</v>
      </c>
      <c r="C11" s="166">
        <v>2</v>
      </c>
      <c r="D11" s="166" t="s">
        <v>451</v>
      </c>
      <c r="E11" s="166" t="s">
        <v>451</v>
      </c>
      <c r="F11" s="166"/>
      <c r="G11" s="166"/>
      <c r="H11" s="166">
        <v>1</v>
      </c>
      <c r="I11" s="166"/>
      <c r="J11" s="166"/>
      <c r="K11" s="166"/>
      <c r="L11" s="166"/>
      <c r="M11" s="166"/>
      <c r="N11" s="166"/>
      <c r="O11" s="137">
        <v>1</v>
      </c>
      <c r="P11" s="415">
        <f>O11*('2-δικαιώματα'!H11+'3-φύλλα2α'!H11)</f>
        <v>38</v>
      </c>
      <c r="Q11" s="293"/>
      <c r="R11" s="293"/>
      <c r="S11" s="293"/>
      <c r="T11" s="293"/>
      <c r="U11" s="294"/>
    </row>
    <row r="12" spans="1:21" s="138" customFormat="1" ht="15">
      <c r="A12" s="331" t="str">
        <f>'1-συμβολαια'!A12</f>
        <v>..????..</v>
      </c>
      <c r="B12" s="295" t="str">
        <f>'1-συμβολαια'!C12</f>
        <v>πληρεξούσιο</v>
      </c>
      <c r="C12" s="290">
        <v>1</v>
      </c>
      <c r="D12" s="290" t="s">
        <v>451</v>
      </c>
      <c r="E12" s="290"/>
      <c r="F12" s="290"/>
      <c r="G12" s="290"/>
      <c r="H12" s="290">
        <v>1</v>
      </c>
      <c r="I12" s="290" t="s">
        <v>451</v>
      </c>
      <c r="J12" s="290"/>
      <c r="K12" s="290"/>
      <c r="L12" s="290"/>
      <c r="M12" s="290"/>
      <c r="N12" s="290"/>
      <c r="O12" s="291"/>
      <c r="P12" s="292">
        <f>O12*('2-δικαιώματα'!H12+'3-φύλλα2α'!H12)</f>
        <v>0</v>
      </c>
      <c r="Q12" s="293"/>
      <c r="R12" s="293"/>
      <c r="S12" s="293"/>
      <c r="T12" s="293"/>
      <c r="U12" s="294"/>
    </row>
    <row r="13" spans="1:21" s="138" customFormat="1" ht="15">
      <c r="A13" s="331" t="str">
        <f>'1-συμβολαια'!A13</f>
        <v>..????..</v>
      </c>
      <c r="B13" s="295" t="str">
        <f>'1-συμβολαια'!C13</f>
        <v>πληρεξούσιο</v>
      </c>
      <c r="C13" s="332">
        <v>1</v>
      </c>
      <c r="D13" s="290" t="s">
        <v>451</v>
      </c>
      <c r="E13" s="332"/>
      <c r="F13" s="332"/>
      <c r="G13" s="332"/>
      <c r="H13" s="332">
        <v>1</v>
      </c>
      <c r="I13" s="332"/>
      <c r="J13" s="332"/>
      <c r="K13" s="332"/>
      <c r="L13" s="332"/>
      <c r="M13" s="332"/>
      <c r="N13" s="332"/>
      <c r="O13" s="291"/>
      <c r="P13" s="292">
        <f>O13*('2-δικαιώματα'!H13+'3-φύλλα2α'!H13)</f>
        <v>0</v>
      </c>
      <c r="Q13" s="293"/>
      <c r="R13" s="293"/>
      <c r="S13" s="293"/>
      <c r="T13" s="293"/>
      <c r="U13" s="294"/>
    </row>
    <row r="14" spans="1:21" s="138" customFormat="1" ht="15">
      <c r="A14" s="306" t="str">
        <f>'1-συμβολαια'!A14</f>
        <v>..????..</v>
      </c>
      <c r="B14" s="136" t="str">
        <f>'1-συμβολαια'!C14</f>
        <v>πληρεξούσιο</v>
      </c>
      <c r="C14" s="150">
        <v>2</v>
      </c>
      <c r="D14" s="166" t="s">
        <v>451</v>
      </c>
      <c r="E14" s="166" t="s">
        <v>451</v>
      </c>
      <c r="F14" s="150"/>
      <c r="G14" s="150"/>
      <c r="H14" s="150">
        <v>1</v>
      </c>
      <c r="I14" s="150"/>
      <c r="J14" s="150"/>
      <c r="K14" s="150"/>
      <c r="L14" s="150"/>
      <c r="M14" s="150"/>
      <c r="N14" s="150"/>
      <c r="O14" s="137">
        <v>1</v>
      </c>
      <c r="P14" s="415">
        <f>O14*('2-δικαιώματα'!H14+'3-φύλλα2α'!H14)</f>
        <v>44</v>
      </c>
      <c r="Q14" s="293"/>
      <c r="R14" s="293"/>
      <c r="S14" s="293"/>
      <c r="T14" s="293"/>
      <c r="U14" s="294"/>
    </row>
    <row r="15" spans="1:21" s="138" customFormat="1" ht="15">
      <c r="A15" s="331" t="str">
        <f>'1-συμβολαια'!A15</f>
        <v>..????..</v>
      </c>
      <c r="B15" s="295" t="str">
        <f>'1-συμβολαια'!C15</f>
        <v>μίσθωση 12 έτη  7.800/έτος</v>
      </c>
      <c r="C15" s="332">
        <v>1</v>
      </c>
      <c r="D15" s="290" t="s">
        <v>451</v>
      </c>
      <c r="E15" s="332"/>
      <c r="F15" s="332"/>
      <c r="G15" s="332"/>
      <c r="H15" s="332">
        <v>1</v>
      </c>
      <c r="I15" s="290" t="s">
        <v>451</v>
      </c>
      <c r="J15" s="332"/>
      <c r="K15" s="332"/>
      <c r="L15" s="332"/>
      <c r="M15" s="332"/>
      <c r="N15" s="332"/>
      <c r="O15" s="291"/>
      <c r="P15" s="292">
        <f>O15*('2-δικαιώματα'!H15+'3-φύλλα2α'!H15)</f>
        <v>0</v>
      </c>
      <c r="Q15" s="293"/>
      <c r="R15" s="293"/>
      <c r="S15" s="293"/>
      <c r="T15" s="293"/>
      <c r="U15" s="294"/>
    </row>
    <row r="16" spans="1:21" s="138" customFormat="1" ht="15">
      <c r="A16" s="306" t="str">
        <f>'1-συμβολαια'!A16</f>
        <v>..????..</v>
      </c>
      <c r="B16" s="366" t="str">
        <f>'1-συμβολαια'!C16</f>
        <v>αγοραπωλησίας ΠΡΟΣΥΜΦΩΝΟ τίμημα = 15.000 αρραβών =</v>
      </c>
      <c r="C16" s="150">
        <v>2</v>
      </c>
      <c r="D16" s="166" t="s">
        <v>451</v>
      </c>
      <c r="E16" s="166" t="s">
        <v>451</v>
      </c>
      <c r="F16" s="150"/>
      <c r="G16" s="150"/>
      <c r="H16" s="150">
        <v>1</v>
      </c>
      <c r="I16" s="166" t="s">
        <v>451</v>
      </c>
      <c r="J16" s="150"/>
      <c r="K16" s="150"/>
      <c r="L16" s="150"/>
      <c r="M16" s="150"/>
      <c r="N16" s="150"/>
      <c r="O16" s="137">
        <v>1</v>
      </c>
      <c r="P16" s="415">
        <f>O16*('2-δικαιώματα'!H16+'3-φύλλα2α'!H16)</f>
        <v>40</v>
      </c>
      <c r="Q16" s="293"/>
      <c r="R16" s="293"/>
      <c r="S16" s="293"/>
      <c r="T16" s="293"/>
      <c r="U16" s="294"/>
    </row>
    <row r="17" spans="1:25" s="138" customFormat="1" ht="15">
      <c r="A17" s="306" t="str">
        <f>'1-συμβολαια'!A17</f>
        <v>..????..</v>
      </c>
      <c r="B17" s="136" t="str">
        <f>'1-συμβολαια'!C17</f>
        <v>πληρεξούσιο</v>
      </c>
      <c r="C17" s="150">
        <v>2</v>
      </c>
      <c r="D17" s="166" t="s">
        <v>451</v>
      </c>
      <c r="E17" s="166" t="s">
        <v>451</v>
      </c>
      <c r="F17" s="150"/>
      <c r="G17" s="150"/>
      <c r="H17" s="150">
        <v>1</v>
      </c>
      <c r="I17" s="150"/>
      <c r="J17" s="150"/>
      <c r="K17" s="150"/>
      <c r="L17" s="150"/>
      <c r="M17" s="150"/>
      <c r="N17" s="150"/>
      <c r="O17" s="137">
        <v>1</v>
      </c>
      <c r="P17" s="362">
        <f>O17*('2-δικαιώματα'!H17+'3-φύλλα2α'!H17)</f>
        <v>26</v>
      </c>
      <c r="Q17" s="155" t="s">
        <v>206</v>
      </c>
      <c r="R17" s="155" t="s">
        <v>205</v>
      </c>
      <c r="S17" s="293"/>
      <c r="T17" s="293"/>
      <c r="U17" s="294"/>
    </row>
    <row r="18" spans="1:25" s="138" customFormat="1" ht="15">
      <c r="A18" s="306" t="str">
        <f>'1-συμβολαια'!A18</f>
        <v>..????..</v>
      </c>
      <c r="B18" s="136" t="str">
        <f>'1-συμβολαια'!C18</f>
        <v>πληρεξούσιο</v>
      </c>
      <c r="C18" s="150">
        <v>2</v>
      </c>
      <c r="D18" s="166" t="s">
        <v>451</v>
      </c>
      <c r="E18" s="166" t="s">
        <v>451</v>
      </c>
      <c r="F18" s="150"/>
      <c r="G18" s="150"/>
      <c r="H18" s="150">
        <v>1</v>
      </c>
      <c r="I18" s="150"/>
      <c r="J18" s="150"/>
      <c r="K18" s="150"/>
      <c r="L18" s="150"/>
      <c r="M18" s="150"/>
      <c r="N18" s="150"/>
      <c r="O18" s="137">
        <v>1</v>
      </c>
      <c r="P18" s="362">
        <f>O18*('2-δικαιώματα'!H18+'3-φύλλα2α'!H18)</f>
        <v>26</v>
      </c>
      <c r="Q18" s="155" t="s">
        <v>206</v>
      </c>
      <c r="R18" s="155" t="s">
        <v>205</v>
      </c>
      <c r="S18" s="403"/>
      <c r="T18" s="403"/>
      <c r="U18" s="404"/>
    </row>
    <row r="19" spans="1:25" s="138" customFormat="1" ht="15">
      <c r="A19" s="331" t="str">
        <f>'1-συμβολαια'!A19</f>
        <v>..????..</v>
      </c>
      <c r="B19" s="295" t="str">
        <f>'1-συμβολαια'!C19</f>
        <v>πληρεξούσιο</v>
      </c>
      <c r="C19" s="332">
        <v>1</v>
      </c>
      <c r="D19" s="290" t="s">
        <v>451</v>
      </c>
      <c r="E19" s="332"/>
      <c r="F19" s="332"/>
      <c r="G19" s="332"/>
      <c r="H19" s="332">
        <v>1</v>
      </c>
      <c r="I19" s="332"/>
      <c r="J19" s="332"/>
      <c r="K19" s="332"/>
      <c r="L19" s="332"/>
      <c r="M19" s="332"/>
      <c r="N19" s="332"/>
      <c r="O19" s="291"/>
      <c r="P19" s="292">
        <f>O19*('2-δικαιώματα'!H19+'3-φύλλα2α'!H19)</f>
        <v>0</v>
      </c>
      <c r="Q19" s="293"/>
      <c r="R19" s="293"/>
      <c r="S19" s="293"/>
      <c r="T19" s="293"/>
      <c r="U19" s="294"/>
    </row>
    <row r="20" spans="1:25" s="138" customFormat="1" ht="15">
      <c r="A20" s="331" t="str">
        <f>'1-συμβολαια'!A20</f>
        <v>..????..</v>
      </c>
      <c r="B20" s="295" t="str">
        <f>'1-συμβολαια'!C20</f>
        <v>πληρεξούσιο</v>
      </c>
      <c r="C20" s="332">
        <v>1</v>
      </c>
      <c r="D20" s="290" t="s">
        <v>451</v>
      </c>
      <c r="E20" s="332"/>
      <c r="F20" s="332"/>
      <c r="G20" s="332"/>
      <c r="H20" s="332">
        <v>1</v>
      </c>
      <c r="I20" s="332"/>
      <c r="J20" s="332"/>
      <c r="K20" s="332"/>
      <c r="L20" s="332"/>
      <c r="M20" s="332"/>
      <c r="N20" s="332"/>
      <c r="O20" s="291"/>
      <c r="P20" s="292">
        <f>O20*('2-δικαιώματα'!H20+'3-φύλλα2α'!H20)</f>
        <v>0</v>
      </c>
      <c r="Q20" s="293"/>
      <c r="R20" s="293"/>
      <c r="S20" s="293"/>
      <c r="T20" s="293"/>
      <c r="U20" s="294"/>
    </row>
    <row r="21" spans="1:25" s="138" customFormat="1" ht="15">
      <c r="A21" s="331" t="str">
        <f>'1-συμβολαια'!A21</f>
        <v>..????..</v>
      </c>
      <c r="B21" s="368" t="str">
        <f>'1-συμβολαια'!C21</f>
        <v>αγοραπωλησίας  …????.. ΕΓΚΡΙΣΗ και ΥΠΟ ΔΙΑΛΥΤΙΚΗ ΑΙΡΕΣΗ</v>
      </c>
      <c r="C21" s="332">
        <v>1</v>
      </c>
      <c r="D21" s="290" t="s">
        <v>451</v>
      </c>
      <c r="E21" s="332"/>
      <c r="F21" s="332"/>
      <c r="G21" s="332"/>
      <c r="H21" s="332">
        <v>1</v>
      </c>
      <c r="I21" s="290" t="s">
        <v>451</v>
      </c>
      <c r="J21" s="332"/>
      <c r="K21" s="332"/>
      <c r="L21" s="332"/>
      <c r="M21" s="332"/>
      <c r="N21" s="332"/>
      <c r="O21" s="291"/>
      <c r="P21" s="292">
        <f>O21*('2-δικαιώματα'!H21+'3-φύλλα2α'!H21)</f>
        <v>0</v>
      </c>
      <c r="Q21" s="293"/>
      <c r="R21" s="293"/>
      <c r="S21" s="293"/>
      <c r="T21" s="293"/>
      <c r="U21" s="294"/>
    </row>
    <row r="22" spans="1:25" s="138" customFormat="1" ht="15">
      <c r="A22" s="306" t="str">
        <f>'1-συμβολαια'!A22</f>
        <v>..????..</v>
      </c>
      <c r="B22" s="136" t="str">
        <f>'1-συμβολαια'!C22</f>
        <v>αγοραπωλησίας ……???...  ΕΞΟΦΛΗΣΗ</v>
      </c>
      <c r="C22" s="150">
        <v>1</v>
      </c>
      <c r="D22" s="166" t="s">
        <v>451</v>
      </c>
      <c r="E22" s="150"/>
      <c r="F22" s="150"/>
      <c r="G22" s="150"/>
      <c r="H22" s="150">
        <v>2</v>
      </c>
      <c r="I22" s="166" t="s">
        <v>451</v>
      </c>
      <c r="J22" s="166" t="s">
        <v>451</v>
      </c>
      <c r="K22" s="150"/>
      <c r="L22" s="150"/>
      <c r="M22" s="150"/>
      <c r="N22" s="150"/>
      <c r="O22" s="137">
        <v>1</v>
      </c>
      <c r="P22" s="415">
        <f>O22*('2-δικαιώματα'!H22+'3-φύλλα2α'!H22)</f>
        <v>38</v>
      </c>
      <c r="Q22" s="155"/>
      <c r="R22" s="155"/>
      <c r="S22" s="155"/>
      <c r="T22" s="155"/>
      <c r="U22" s="416"/>
    </row>
    <row r="23" spans="1:25" s="138" customFormat="1" ht="15">
      <c r="A23" s="331" t="str">
        <f>'1-συμβολαια'!A23</f>
        <v>..????..</v>
      </c>
      <c r="B23" s="295" t="str">
        <f>'1-συμβολαια'!C23</f>
        <v>πληρεξούσιο</v>
      </c>
      <c r="C23" s="332">
        <v>1</v>
      </c>
      <c r="D23" s="290" t="s">
        <v>451</v>
      </c>
      <c r="E23" s="332"/>
      <c r="F23" s="332"/>
      <c r="G23" s="332"/>
      <c r="H23" s="332">
        <v>1</v>
      </c>
      <c r="I23" s="332"/>
      <c r="J23" s="332"/>
      <c r="K23" s="332"/>
      <c r="L23" s="332"/>
      <c r="M23" s="332"/>
      <c r="N23" s="332"/>
      <c r="O23" s="291"/>
      <c r="P23" s="292">
        <f>O23*('2-δικαιώματα'!H23+'3-φύλλα2α'!H23)</f>
        <v>0</v>
      </c>
      <c r="Q23" s="293"/>
      <c r="R23" s="293"/>
      <c r="S23" s="293"/>
      <c r="T23" s="293"/>
      <c r="U23" s="294"/>
    </row>
    <row r="24" spans="1:25" s="138" customFormat="1" ht="15">
      <c r="A24" s="306" t="str">
        <f>'1-συμβολαια'!A24</f>
        <v>..????..</v>
      </c>
      <c r="B24" s="136" t="str">
        <f>'1-συμβολαια'!C24</f>
        <v>πληρεξούσιο</v>
      </c>
      <c r="C24" s="150">
        <v>1</v>
      </c>
      <c r="D24" s="166" t="s">
        <v>451</v>
      </c>
      <c r="E24" s="150"/>
      <c r="F24" s="150"/>
      <c r="G24" s="150"/>
      <c r="H24" s="150">
        <v>2</v>
      </c>
      <c r="I24" s="150"/>
      <c r="J24" s="150"/>
      <c r="K24" s="150"/>
      <c r="L24" s="150"/>
      <c r="M24" s="150"/>
      <c r="N24" s="150"/>
      <c r="O24" s="137">
        <v>1</v>
      </c>
      <c r="P24" s="415">
        <f>O24*('2-δικαιώματα'!H24+'3-φύλλα2α'!H24)</f>
        <v>32</v>
      </c>
      <c r="Q24" s="155"/>
      <c r="R24" s="155"/>
      <c r="S24" s="155"/>
      <c r="T24" s="155"/>
      <c r="U24" s="416"/>
    </row>
    <row r="25" spans="1:25" s="138" customFormat="1" ht="15">
      <c r="A25" s="331" t="str">
        <f>'1-συμβολαια'!A25</f>
        <v>..????..</v>
      </c>
      <c r="B25" s="295" t="str">
        <f>'1-συμβολαια'!C25</f>
        <v>πληρεξούσιο</v>
      </c>
      <c r="C25" s="332">
        <v>1</v>
      </c>
      <c r="D25" s="290" t="s">
        <v>451</v>
      </c>
      <c r="E25" s="332"/>
      <c r="F25" s="332"/>
      <c r="G25" s="332"/>
      <c r="H25" s="332">
        <v>1</v>
      </c>
      <c r="I25" s="332"/>
      <c r="J25" s="332"/>
      <c r="K25" s="332"/>
      <c r="L25" s="332"/>
      <c r="M25" s="332"/>
      <c r="N25" s="332"/>
      <c r="O25" s="291"/>
      <c r="P25" s="292">
        <f>O25*('2-δικαιώματα'!H25+'3-φύλλα2α'!H25)</f>
        <v>0</v>
      </c>
      <c r="Q25" s="293"/>
      <c r="R25" s="293"/>
      <c r="S25" s="293"/>
      <c r="T25" s="293"/>
      <c r="U25" s="294"/>
    </row>
    <row r="26" spans="1:25" s="138" customFormat="1" ht="15">
      <c r="A26" s="331" t="str">
        <f>'1-συμβολαια'!A26</f>
        <v>..????..</v>
      </c>
      <c r="B26" s="295" t="str">
        <f>'1-συμβολαια'!C26</f>
        <v>αγοραπωλησίας ……???... ΕΞΟΦΛΗΣΗ</v>
      </c>
      <c r="C26" s="332">
        <v>1</v>
      </c>
      <c r="D26" s="290" t="s">
        <v>451</v>
      </c>
      <c r="E26" s="332"/>
      <c r="F26" s="332"/>
      <c r="G26" s="332"/>
      <c r="H26" s="332">
        <v>1</v>
      </c>
      <c r="I26" s="290" t="s">
        <v>451</v>
      </c>
      <c r="J26" s="332"/>
      <c r="K26" s="332"/>
      <c r="L26" s="332"/>
      <c r="M26" s="332"/>
      <c r="N26" s="332"/>
      <c r="O26" s="291"/>
      <c r="P26" s="292">
        <f>O26*('2-δικαιώματα'!H26+'3-φύλλα2α'!H26)</f>
        <v>0</v>
      </c>
      <c r="Q26" s="293"/>
      <c r="R26" s="293"/>
      <c r="S26" s="293"/>
      <c r="T26" s="293"/>
      <c r="U26" s="294"/>
    </row>
    <row r="27" spans="1:25" s="138" customFormat="1" ht="15">
      <c r="A27" s="530" t="str">
        <f>'1-συμβολαια'!A27</f>
        <v>..????..</v>
      </c>
      <c r="B27" s="295" t="str">
        <f>'1-συμβολαια'!C27</f>
        <v>κληρονομιάς ΑΠΟΔΟΧΗ</v>
      </c>
      <c r="C27" s="332">
        <v>1</v>
      </c>
      <c r="D27" s="290" t="s">
        <v>451</v>
      </c>
      <c r="E27" s="332"/>
      <c r="F27" s="332"/>
      <c r="G27" s="332"/>
      <c r="H27" s="332">
        <v>1</v>
      </c>
      <c r="I27" s="290" t="s">
        <v>451</v>
      </c>
      <c r="J27" s="332"/>
      <c r="K27" s="332"/>
      <c r="L27" s="332"/>
      <c r="M27" s="332"/>
      <c r="N27" s="332"/>
      <c r="O27" s="291"/>
      <c r="P27" s="292">
        <f>O27*('2-δικαιώματα'!H27+'3-φύλλα2α'!H27)</f>
        <v>0</v>
      </c>
      <c r="Q27" s="293"/>
      <c r="R27" s="293"/>
      <c r="S27" s="293"/>
      <c r="T27" s="293"/>
      <c r="U27" s="294"/>
    </row>
    <row r="28" spans="1:25" s="138" customFormat="1" ht="15">
      <c r="A28" s="529"/>
      <c r="B28" s="368" t="str">
        <f>'1-συμβολαια'!C28</f>
        <v>κληρονομιάς ΑΠΟΔΟΧΗ μητρός από παππού ΑΤΥΠΗ</v>
      </c>
      <c r="C28" s="332">
        <v>1</v>
      </c>
      <c r="D28" s="290" t="s">
        <v>451</v>
      </c>
      <c r="E28" s="332"/>
      <c r="F28" s="332"/>
      <c r="G28" s="332"/>
      <c r="H28" s="332">
        <v>1</v>
      </c>
      <c r="I28" s="290" t="s">
        <v>451</v>
      </c>
      <c r="J28" s="332"/>
      <c r="K28" s="332"/>
      <c r="L28" s="332"/>
      <c r="M28" s="332"/>
      <c r="N28" s="332"/>
      <c r="O28" s="291"/>
      <c r="P28" s="292">
        <f>O28*('2-δικαιώματα'!H28+'3-φύλλα2α'!H28)</f>
        <v>0</v>
      </c>
      <c r="Q28" s="293"/>
      <c r="R28" s="293"/>
      <c r="S28" s="293"/>
      <c r="T28" s="293"/>
      <c r="U28" s="294"/>
    </row>
    <row r="29" spans="1:25" ht="15.75">
      <c r="A29" s="521" t="s">
        <v>48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101">
        <f>SUM(P3:P28)</f>
        <v>592</v>
      </c>
    </row>
    <row r="31" spans="1:25" ht="15.75">
      <c r="Q31" s="255" t="s">
        <v>202</v>
      </c>
      <c r="R31" s="130"/>
      <c r="S31" s="130"/>
      <c r="T31" s="130"/>
      <c r="U31" s="130"/>
      <c r="V31" s="130"/>
      <c r="W31" s="130"/>
      <c r="X31" s="130"/>
      <c r="Y31" s="113"/>
    </row>
    <row r="32" spans="1:25" ht="15.75">
      <c r="R32" s="181" t="s">
        <v>203</v>
      </c>
      <c r="S32" s="181"/>
      <c r="T32" s="181"/>
      <c r="U32" s="181"/>
      <c r="V32" s="181"/>
      <c r="W32" s="181"/>
      <c r="X32" s="181"/>
    </row>
    <row r="33" spans="2:19" ht="15.75">
      <c r="S33" s="255" t="s">
        <v>204</v>
      </c>
    </row>
    <row r="36" spans="2:19">
      <c r="B36" s="144" t="s">
        <v>241</v>
      </c>
      <c r="P36" s="464">
        <v>540</v>
      </c>
    </row>
    <row r="37" spans="2:19">
      <c r="B37" s="145" t="s">
        <v>242</v>
      </c>
      <c r="O37" s="147" t="s">
        <v>443</v>
      </c>
      <c r="P37" s="463">
        <v>52</v>
      </c>
    </row>
  </sheetData>
  <mergeCells count="11">
    <mergeCell ref="Q1:U2"/>
    <mergeCell ref="A29:O29"/>
    <mergeCell ref="A1:A2"/>
    <mergeCell ref="B1:B2"/>
    <mergeCell ref="C1:G1"/>
    <mergeCell ref="H1:N1"/>
    <mergeCell ref="P1:P2"/>
    <mergeCell ref="O1:O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topLeftCell="D1" workbookViewId="0">
      <pane ySplit="2" topLeftCell="A3" activePane="bottomLeft" state="frozen"/>
      <selection pane="bottomLeft" activeCell="K61" sqref="K61"/>
    </sheetView>
  </sheetViews>
  <sheetFormatPr defaultRowHeight="11.25"/>
  <cols>
    <col min="1" max="1" width="8.140625" style="8" bestFit="1" customWidth="1"/>
    <col min="2" max="2" width="44.5703125" style="80" customWidth="1"/>
    <col min="3" max="3" width="10.7109375" style="2" bestFit="1" customWidth="1"/>
    <col min="4" max="4" width="6" style="3" bestFit="1" customWidth="1"/>
    <col min="5" max="5" width="6.28515625" style="3" bestFit="1" customWidth="1"/>
    <col min="6" max="7" width="7.28515625" style="8" bestFit="1" customWidth="1"/>
    <col min="8" max="10" width="8.140625" style="2" bestFit="1" customWidth="1"/>
    <col min="11" max="11" width="9.42578125" style="2" bestFit="1" customWidth="1"/>
    <col min="12" max="12" width="7.85546875" style="72" customWidth="1"/>
    <col min="13" max="13" width="7.28515625" style="72" customWidth="1"/>
    <col min="14" max="14" width="8.85546875" style="72" customWidth="1"/>
    <col min="15" max="16" width="7.28515625" style="72" customWidth="1"/>
    <col min="17" max="18" width="7.140625" style="72" customWidth="1"/>
    <col min="19" max="19" width="6.140625" style="72" customWidth="1"/>
    <col min="20" max="20" width="7.28515625" style="72" customWidth="1"/>
    <col min="21" max="21" width="6.7109375" style="72" customWidth="1"/>
    <col min="22" max="22" width="7.42578125" style="72" customWidth="1"/>
    <col min="23" max="23" width="6.7109375" style="72" customWidth="1"/>
    <col min="24" max="24" width="6" style="72" customWidth="1"/>
    <col min="25" max="30" width="6.28515625" style="72" customWidth="1"/>
    <col min="31" max="31" width="9.42578125" style="72" bestFit="1" customWidth="1"/>
    <col min="32" max="32" width="49" style="72" customWidth="1"/>
    <col min="33" max="247" width="9.140625" style="3"/>
    <col min="248" max="248" width="9" style="3" bestFit="1" customWidth="1"/>
    <col min="249" max="249" width="9.85546875" style="3" bestFit="1" customWidth="1"/>
    <col min="250" max="250" width="9.140625" style="3" bestFit="1" customWidth="1"/>
    <col min="251" max="251" width="16" style="3" bestFit="1" customWidth="1"/>
    <col min="252" max="252" width="9" style="3" bestFit="1" customWidth="1"/>
    <col min="253" max="253" width="7.85546875" style="3" bestFit="1" customWidth="1"/>
    <col min="254" max="254" width="11.7109375" style="3" bestFit="1" customWidth="1"/>
    <col min="255" max="255" width="14.28515625" style="3" customWidth="1"/>
    <col min="256" max="256" width="11.7109375" style="3" bestFit="1" customWidth="1"/>
    <col min="257" max="257" width="14.140625" style="3" bestFit="1" customWidth="1"/>
    <col min="258" max="258" width="16.7109375" style="3" customWidth="1"/>
    <col min="259" max="259" width="16.5703125" style="3" customWidth="1"/>
    <col min="260" max="261" width="7.85546875" style="3" bestFit="1" customWidth="1"/>
    <col min="262" max="262" width="8" style="3" bestFit="1" customWidth="1"/>
    <col min="263" max="264" width="7.85546875" style="3" bestFit="1" customWidth="1"/>
    <col min="265" max="265" width="9.7109375" style="3" customWidth="1"/>
    <col min="266" max="266" width="12.85546875" style="3" customWidth="1"/>
    <col min="267" max="503" width="9.140625" style="3"/>
    <col min="504" max="504" width="9" style="3" bestFit="1" customWidth="1"/>
    <col min="505" max="505" width="9.85546875" style="3" bestFit="1" customWidth="1"/>
    <col min="506" max="506" width="9.140625" style="3" bestFit="1" customWidth="1"/>
    <col min="507" max="507" width="16" style="3" bestFit="1" customWidth="1"/>
    <col min="508" max="508" width="9" style="3" bestFit="1" customWidth="1"/>
    <col min="509" max="509" width="7.85546875" style="3" bestFit="1" customWidth="1"/>
    <col min="510" max="510" width="11.7109375" style="3" bestFit="1" customWidth="1"/>
    <col min="511" max="511" width="14.28515625" style="3" customWidth="1"/>
    <col min="512" max="512" width="11.7109375" style="3" bestFit="1" customWidth="1"/>
    <col min="513" max="513" width="14.140625" style="3" bestFit="1" customWidth="1"/>
    <col min="514" max="514" width="16.7109375" style="3" customWidth="1"/>
    <col min="515" max="515" width="16.5703125" style="3" customWidth="1"/>
    <col min="516" max="517" width="7.85546875" style="3" bestFit="1" customWidth="1"/>
    <col min="518" max="518" width="8" style="3" bestFit="1" customWidth="1"/>
    <col min="519" max="520" width="7.85546875" style="3" bestFit="1" customWidth="1"/>
    <col min="521" max="521" width="9.7109375" style="3" customWidth="1"/>
    <col min="522" max="522" width="12.85546875" style="3" customWidth="1"/>
    <col min="523" max="759" width="9.140625" style="3"/>
    <col min="760" max="760" width="9" style="3" bestFit="1" customWidth="1"/>
    <col min="761" max="761" width="9.85546875" style="3" bestFit="1" customWidth="1"/>
    <col min="762" max="762" width="9.140625" style="3" bestFit="1" customWidth="1"/>
    <col min="763" max="763" width="16" style="3" bestFit="1" customWidth="1"/>
    <col min="764" max="764" width="9" style="3" bestFit="1" customWidth="1"/>
    <col min="765" max="765" width="7.85546875" style="3" bestFit="1" customWidth="1"/>
    <col min="766" max="766" width="11.7109375" style="3" bestFit="1" customWidth="1"/>
    <col min="767" max="767" width="14.28515625" style="3" customWidth="1"/>
    <col min="768" max="768" width="11.7109375" style="3" bestFit="1" customWidth="1"/>
    <col min="769" max="769" width="14.140625" style="3" bestFit="1" customWidth="1"/>
    <col min="770" max="770" width="16.7109375" style="3" customWidth="1"/>
    <col min="771" max="771" width="16.5703125" style="3" customWidth="1"/>
    <col min="772" max="773" width="7.85546875" style="3" bestFit="1" customWidth="1"/>
    <col min="774" max="774" width="8" style="3" bestFit="1" customWidth="1"/>
    <col min="775" max="776" width="7.85546875" style="3" bestFit="1" customWidth="1"/>
    <col min="777" max="777" width="9.7109375" style="3" customWidth="1"/>
    <col min="778" max="778" width="12.85546875" style="3" customWidth="1"/>
    <col min="779" max="1015" width="9.140625" style="3"/>
    <col min="1016" max="1016" width="9" style="3" bestFit="1" customWidth="1"/>
    <col min="1017" max="1017" width="9.85546875" style="3" bestFit="1" customWidth="1"/>
    <col min="1018" max="1018" width="9.140625" style="3" bestFit="1" customWidth="1"/>
    <col min="1019" max="1019" width="16" style="3" bestFit="1" customWidth="1"/>
    <col min="1020" max="1020" width="9" style="3" bestFit="1" customWidth="1"/>
    <col min="1021" max="1021" width="7.85546875" style="3" bestFit="1" customWidth="1"/>
    <col min="1022" max="1022" width="11.7109375" style="3" bestFit="1" customWidth="1"/>
    <col min="1023" max="1023" width="14.28515625" style="3" customWidth="1"/>
    <col min="1024" max="1024" width="11.7109375" style="3" bestFit="1" customWidth="1"/>
    <col min="1025" max="1025" width="14.140625" style="3" bestFit="1" customWidth="1"/>
    <col min="1026" max="1026" width="16.7109375" style="3" customWidth="1"/>
    <col min="1027" max="1027" width="16.5703125" style="3" customWidth="1"/>
    <col min="1028" max="1029" width="7.85546875" style="3" bestFit="1" customWidth="1"/>
    <col min="1030" max="1030" width="8" style="3" bestFit="1" customWidth="1"/>
    <col min="1031" max="1032" width="7.85546875" style="3" bestFit="1" customWidth="1"/>
    <col min="1033" max="1033" width="9.7109375" style="3" customWidth="1"/>
    <col min="1034" max="1034" width="12.85546875" style="3" customWidth="1"/>
    <col min="1035" max="1271" width="9.140625" style="3"/>
    <col min="1272" max="1272" width="9" style="3" bestFit="1" customWidth="1"/>
    <col min="1273" max="1273" width="9.85546875" style="3" bestFit="1" customWidth="1"/>
    <col min="1274" max="1274" width="9.140625" style="3" bestFit="1" customWidth="1"/>
    <col min="1275" max="1275" width="16" style="3" bestFit="1" customWidth="1"/>
    <col min="1276" max="1276" width="9" style="3" bestFit="1" customWidth="1"/>
    <col min="1277" max="1277" width="7.85546875" style="3" bestFit="1" customWidth="1"/>
    <col min="1278" max="1278" width="11.7109375" style="3" bestFit="1" customWidth="1"/>
    <col min="1279" max="1279" width="14.28515625" style="3" customWidth="1"/>
    <col min="1280" max="1280" width="11.7109375" style="3" bestFit="1" customWidth="1"/>
    <col min="1281" max="1281" width="14.140625" style="3" bestFit="1" customWidth="1"/>
    <col min="1282" max="1282" width="16.7109375" style="3" customWidth="1"/>
    <col min="1283" max="1283" width="16.5703125" style="3" customWidth="1"/>
    <col min="1284" max="1285" width="7.85546875" style="3" bestFit="1" customWidth="1"/>
    <col min="1286" max="1286" width="8" style="3" bestFit="1" customWidth="1"/>
    <col min="1287" max="1288" width="7.85546875" style="3" bestFit="1" customWidth="1"/>
    <col min="1289" max="1289" width="9.7109375" style="3" customWidth="1"/>
    <col min="1290" max="1290" width="12.85546875" style="3" customWidth="1"/>
    <col min="1291" max="1527" width="9.140625" style="3"/>
    <col min="1528" max="1528" width="9" style="3" bestFit="1" customWidth="1"/>
    <col min="1529" max="1529" width="9.85546875" style="3" bestFit="1" customWidth="1"/>
    <col min="1530" max="1530" width="9.140625" style="3" bestFit="1" customWidth="1"/>
    <col min="1531" max="1531" width="16" style="3" bestFit="1" customWidth="1"/>
    <col min="1532" max="1532" width="9" style="3" bestFit="1" customWidth="1"/>
    <col min="1533" max="1533" width="7.85546875" style="3" bestFit="1" customWidth="1"/>
    <col min="1534" max="1534" width="11.7109375" style="3" bestFit="1" customWidth="1"/>
    <col min="1535" max="1535" width="14.28515625" style="3" customWidth="1"/>
    <col min="1536" max="1536" width="11.7109375" style="3" bestFit="1" customWidth="1"/>
    <col min="1537" max="1537" width="14.140625" style="3" bestFit="1" customWidth="1"/>
    <col min="1538" max="1538" width="16.7109375" style="3" customWidth="1"/>
    <col min="1539" max="1539" width="16.5703125" style="3" customWidth="1"/>
    <col min="1540" max="1541" width="7.85546875" style="3" bestFit="1" customWidth="1"/>
    <col min="1542" max="1542" width="8" style="3" bestFit="1" customWidth="1"/>
    <col min="1543" max="1544" width="7.85546875" style="3" bestFit="1" customWidth="1"/>
    <col min="1545" max="1545" width="9.7109375" style="3" customWidth="1"/>
    <col min="1546" max="1546" width="12.85546875" style="3" customWidth="1"/>
    <col min="1547" max="1783" width="9.140625" style="3"/>
    <col min="1784" max="1784" width="9" style="3" bestFit="1" customWidth="1"/>
    <col min="1785" max="1785" width="9.85546875" style="3" bestFit="1" customWidth="1"/>
    <col min="1786" max="1786" width="9.140625" style="3" bestFit="1" customWidth="1"/>
    <col min="1787" max="1787" width="16" style="3" bestFit="1" customWidth="1"/>
    <col min="1788" max="1788" width="9" style="3" bestFit="1" customWidth="1"/>
    <col min="1789" max="1789" width="7.85546875" style="3" bestFit="1" customWidth="1"/>
    <col min="1790" max="1790" width="11.7109375" style="3" bestFit="1" customWidth="1"/>
    <col min="1791" max="1791" width="14.28515625" style="3" customWidth="1"/>
    <col min="1792" max="1792" width="11.7109375" style="3" bestFit="1" customWidth="1"/>
    <col min="1793" max="1793" width="14.140625" style="3" bestFit="1" customWidth="1"/>
    <col min="1794" max="1794" width="16.7109375" style="3" customWidth="1"/>
    <col min="1795" max="1795" width="16.5703125" style="3" customWidth="1"/>
    <col min="1796" max="1797" width="7.85546875" style="3" bestFit="1" customWidth="1"/>
    <col min="1798" max="1798" width="8" style="3" bestFit="1" customWidth="1"/>
    <col min="1799" max="1800" width="7.85546875" style="3" bestFit="1" customWidth="1"/>
    <col min="1801" max="1801" width="9.7109375" style="3" customWidth="1"/>
    <col min="1802" max="1802" width="12.85546875" style="3" customWidth="1"/>
    <col min="1803" max="2039" width="9.140625" style="3"/>
    <col min="2040" max="2040" width="9" style="3" bestFit="1" customWidth="1"/>
    <col min="2041" max="2041" width="9.85546875" style="3" bestFit="1" customWidth="1"/>
    <col min="2042" max="2042" width="9.140625" style="3" bestFit="1" customWidth="1"/>
    <col min="2043" max="2043" width="16" style="3" bestFit="1" customWidth="1"/>
    <col min="2044" max="2044" width="9" style="3" bestFit="1" customWidth="1"/>
    <col min="2045" max="2045" width="7.85546875" style="3" bestFit="1" customWidth="1"/>
    <col min="2046" max="2046" width="11.7109375" style="3" bestFit="1" customWidth="1"/>
    <col min="2047" max="2047" width="14.28515625" style="3" customWidth="1"/>
    <col min="2048" max="2048" width="11.7109375" style="3" bestFit="1" customWidth="1"/>
    <col min="2049" max="2049" width="14.140625" style="3" bestFit="1" customWidth="1"/>
    <col min="2050" max="2050" width="16.7109375" style="3" customWidth="1"/>
    <col min="2051" max="2051" width="16.5703125" style="3" customWidth="1"/>
    <col min="2052" max="2053" width="7.85546875" style="3" bestFit="1" customWidth="1"/>
    <col min="2054" max="2054" width="8" style="3" bestFit="1" customWidth="1"/>
    <col min="2055" max="2056" width="7.85546875" style="3" bestFit="1" customWidth="1"/>
    <col min="2057" max="2057" width="9.7109375" style="3" customWidth="1"/>
    <col min="2058" max="2058" width="12.85546875" style="3" customWidth="1"/>
    <col min="2059" max="2295" width="9.140625" style="3"/>
    <col min="2296" max="2296" width="9" style="3" bestFit="1" customWidth="1"/>
    <col min="2297" max="2297" width="9.85546875" style="3" bestFit="1" customWidth="1"/>
    <col min="2298" max="2298" width="9.140625" style="3" bestFit="1" customWidth="1"/>
    <col min="2299" max="2299" width="16" style="3" bestFit="1" customWidth="1"/>
    <col min="2300" max="2300" width="9" style="3" bestFit="1" customWidth="1"/>
    <col min="2301" max="2301" width="7.85546875" style="3" bestFit="1" customWidth="1"/>
    <col min="2302" max="2302" width="11.7109375" style="3" bestFit="1" customWidth="1"/>
    <col min="2303" max="2303" width="14.28515625" style="3" customWidth="1"/>
    <col min="2304" max="2304" width="11.7109375" style="3" bestFit="1" customWidth="1"/>
    <col min="2305" max="2305" width="14.140625" style="3" bestFit="1" customWidth="1"/>
    <col min="2306" max="2306" width="16.7109375" style="3" customWidth="1"/>
    <col min="2307" max="2307" width="16.5703125" style="3" customWidth="1"/>
    <col min="2308" max="2309" width="7.85546875" style="3" bestFit="1" customWidth="1"/>
    <col min="2310" max="2310" width="8" style="3" bestFit="1" customWidth="1"/>
    <col min="2311" max="2312" width="7.85546875" style="3" bestFit="1" customWidth="1"/>
    <col min="2313" max="2313" width="9.7109375" style="3" customWidth="1"/>
    <col min="2314" max="2314" width="12.85546875" style="3" customWidth="1"/>
    <col min="2315" max="2551" width="9.140625" style="3"/>
    <col min="2552" max="2552" width="9" style="3" bestFit="1" customWidth="1"/>
    <col min="2553" max="2553" width="9.85546875" style="3" bestFit="1" customWidth="1"/>
    <col min="2554" max="2554" width="9.140625" style="3" bestFit="1" customWidth="1"/>
    <col min="2555" max="2555" width="16" style="3" bestFit="1" customWidth="1"/>
    <col min="2556" max="2556" width="9" style="3" bestFit="1" customWidth="1"/>
    <col min="2557" max="2557" width="7.85546875" style="3" bestFit="1" customWidth="1"/>
    <col min="2558" max="2558" width="11.7109375" style="3" bestFit="1" customWidth="1"/>
    <col min="2559" max="2559" width="14.28515625" style="3" customWidth="1"/>
    <col min="2560" max="2560" width="11.7109375" style="3" bestFit="1" customWidth="1"/>
    <col min="2561" max="2561" width="14.140625" style="3" bestFit="1" customWidth="1"/>
    <col min="2562" max="2562" width="16.7109375" style="3" customWidth="1"/>
    <col min="2563" max="2563" width="16.5703125" style="3" customWidth="1"/>
    <col min="2564" max="2565" width="7.85546875" style="3" bestFit="1" customWidth="1"/>
    <col min="2566" max="2566" width="8" style="3" bestFit="1" customWidth="1"/>
    <col min="2567" max="2568" width="7.85546875" style="3" bestFit="1" customWidth="1"/>
    <col min="2569" max="2569" width="9.7109375" style="3" customWidth="1"/>
    <col min="2570" max="2570" width="12.85546875" style="3" customWidth="1"/>
    <col min="2571" max="2807" width="9.140625" style="3"/>
    <col min="2808" max="2808" width="9" style="3" bestFit="1" customWidth="1"/>
    <col min="2809" max="2809" width="9.85546875" style="3" bestFit="1" customWidth="1"/>
    <col min="2810" max="2810" width="9.140625" style="3" bestFit="1" customWidth="1"/>
    <col min="2811" max="2811" width="16" style="3" bestFit="1" customWidth="1"/>
    <col min="2812" max="2812" width="9" style="3" bestFit="1" customWidth="1"/>
    <col min="2813" max="2813" width="7.85546875" style="3" bestFit="1" customWidth="1"/>
    <col min="2814" max="2814" width="11.7109375" style="3" bestFit="1" customWidth="1"/>
    <col min="2815" max="2815" width="14.28515625" style="3" customWidth="1"/>
    <col min="2816" max="2816" width="11.7109375" style="3" bestFit="1" customWidth="1"/>
    <col min="2817" max="2817" width="14.140625" style="3" bestFit="1" customWidth="1"/>
    <col min="2818" max="2818" width="16.7109375" style="3" customWidth="1"/>
    <col min="2819" max="2819" width="16.5703125" style="3" customWidth="1"/>
    <col min="2820" max="2821" width="7.85546875" style="3" bestFit="1" customWidth="1"/>
    <col min="2822" max="2822" width="8" style="3" bestFit="1" customWidth="1"/>
    <col min="2823" max="2824" width="7.85546875" style="3" bestFit="1" customWidth="1"/>
    <col min="2825" max="2825" width="9.7109375" style="3" customWidth="1"/>
    <col min="2826" max="2826" width="12.85546875" style="3" customWidth="1"/>
    <col min="2827" max="3063" width="9.140625" style="3"/>
    <col min="3064" max="3064" width="9" style="3" bestFit="1" customWidth="1"/>
    <col min="3065" max="3065" width="9.85546875" style="3" bestFit="1" customWidth="1"/>
    <col min="3066" max="3066" width="9.140625" style="3" bestFit="1" customWidth="1"/>
    <col min="3067" max="3067" width="16" style="3" bestFit="1" customWidth="1"/>
    <col min="3068" max="3068" width="9" style="3" bestFit="1" customWidth="1"/>
    <col min="3069" max="3069" width="7.85546875" style="3" bestFit="1" customWidth="1"/>
    <col min="3070" max="3070" width="11.7109375" style="3" bestFit="1" customWidth="1"/>
    <col min="3071" max="3071" width="14.28515625" style="3" customWidth="1"/>
    <col min="3072" max="3072" width="11.7109375" style="3" bestFit="1" customWidth="1"/>
    <col min="3073" max="3073" width="14.140625" style="3" bestFit="1" customWidth="1"/>
    <col min="3074" max="3074" width="16.7109375" style="3" customWidth="1"/>
    <col min="3075" max="3075" width="16.5703125" style="3" customWidth="1"/>
    <col min="3076" max="3077" width="7.85546875" style="3" bestFit="1" customWidth="1"/>
    <col min="3078" max="3078" width="8" style="3" bestFit="1" customWidth="1"/>
    <col min="3079" max="3080" width="7.85546875" style="3" bestFit="1" customWidth="1"/>
    <col min="3081" max="3081" width="9.7109375" style="3" customWidth="1"/>
    <col min="3082" max="3082" width="12.85546875" style="3" customWidth="1"/>
    <col min="3083" max="3319" width="9.140625" style="3"/>
    <col min="3320" max="3320" width="9" style="3" bestFit="1" customWidth="1"/>
    <col min="3321" max="3321" width="9.85546875" style="3" bestFit="1" customWidth="1"/>
    <col min="3322" max="3322" width="9.140625" style="3" bestFit="1" customWidth="1"/>
    <col min="3323" max="3323" width="16" style="3" bestFit="1" customWidth="1"/>
    <col min="3324" max="3324" width="9" style="3" bestFit="1" customWidth="1"/>
    <col min="3325" max="3325" width="7.85546875" style="3" bestFit="1" customWidth="1"/>
    <col min="3326" max="3326" width="11.7109375" style="3" bestFit="1" customWidth="1"/>
    <col min="3327" max="3327" width="14.28515625" style="3" customWidth="1"/>
    <col min="3328" max="3328" width="11.7109375" style="3" bestFit="1" customWidth="1"/>
    <col min="3329" max="3329" width="14.140625" style="3" bestFit="1" customWidth="1"/>
    <col min="3330" max="3330" width="16.7109375" style="3" customWidth="1"/>
    <col min="3331" max="3331" width="16.5703125" style="3" customWidth="1"/>
    <col min="3332" max="3333" width="7.85546875" style="3" bestFit="1" customWidth="1"/>
    <col min="3334" max="3334" width="8" style="3" bestFit="1" customWidth="1"/>
    <col min="3335" max="3336" width="7.85546875" style="3" bestFit="1" customWidth="1"/>
    <col min="3337" max="3337" width="9.7109375" style="3" customWidth="1"/>
    <col min="3338" max="3338" width="12.85546875" style="3" customWidth="1"/>
    <col min="3339" max="3575" width="9.140625" style="3"/>
    <col min="3576" max="3576" width="9" style="3" bestFit="1" customWidth="1"/>
    <col min="3577" max="3577" width="9.85546875" style="3" bestFit="1" customWidth="1"/>
    <col min="3578" max="3578" width="9.140625" style="3" bestFit="1" customWidth="1"/>
    <col min="3579" max="3579" width="16" style="3" bestFit="1" customWidth="1"/>
    <col min="3580" max="3580" width="9" style="3" bestFit="1" customWidth="1"/>
    <col min="3581" max="3581" width="7.85546875" style="3" bestFit="1" customWidth="1"/>
    <col min="3582" max="3582" width="11.7109375" style="3" bestFit="1" customWidth="1"/>
    <col min="3583" max="3583" width="14.28515625" style="3" customWidth="1"/>
    <col min="3584" max="3584" width="11.7109375" style="3" bestFit="1" customWidth="1"/>
    <col min="3585" max="3585" width="14.140625" style="3" bestFit="1" customWidth="1"/>
    <col min="3586" max="3586" width="16.7109375" style="3" customWidth="1"/>
    <col min="3587" max="3587" width="16.5703125" style="3" customWidth="1"/>
    <col min="3588" max="3589" width="7.85546875" style="3" bestFit="1" customWidth="1"/>
    <col min="3590" max="3590" width="8" style="3" bestFit="1" customWidth="1"/>
    <col min="3591" max="3592" width="7.85546875" style="3" bestFit="1" customWidth="1"/>
    <col min="3593" max="3593" width="9.7109375" style="3" customWidth="1"/>
    <col min="3594" max="3594" width="12.85546875" style="3" customWidth="1"/>
    <col min="3595" max="3831" width="9.140625" style="3"/>
    <col min="3832" max="3832" width="9" style="3" bestFit="1" customWidth="1"/>
    <col min="3833" max="3833" width="9.85546875" style="3" bestFit="1" customWidth="1"/>
    <col min="3834" max="3834" width="9.140625" style="3" bestFit="1" customWidth="1"/>
    <col min="3835" max="3835" width="16" style="3" bestFit="1" customWidth="1"/>
    <col min="3836" max="3836" width="9" style="3" bestFit="1" customWidth="1"/>
    <col min="3837" max="3837" width="7.85546875" style="3" bestFit="1" customWidth="1"/>
    <col min="3838" max="3838" width="11.7109375" style="3" bestFit="1" customWidth="1"/>
    <col min="3839" max="3839" width="14.28515625" style="3" customWidth="1"/>
    <col min="3840" max="3840" width="11.7109375" style="3" bestFit="1" customWidth="1"/>
    <col min="3841" max="3841" width="14.140625" style="3" bestFit="1" customWidth="1"/>
    <col min="3842" max="3842" width="16.7109375" style="3" customWidth="1"/>
    <col min="3843" max="3843" width="16.5703125" style="3" customWidth="1"/>
    <col min="3844" max="3845" width="7.85546875" style="3" bestFit="1" customWidth="1"/>
    <col min="3846" max="3846" width="8" style="3" bestFit="1" customWidth="1"/>
    <col min="3847" max="3848" width="7.85546875" style="3" bestFit="1" customWidth="1"/>
    <col min="3849" max="3849" width="9.7109375" style="3" customWidth="1"/>
    <col min="3850" max="3850" width="12.85546875" style="3" customWidth="1"/>
    <col min="3851" max="4087" width="9.140625" style="3"/>
    <col min="4088" max="4088" width="9" style="3" bestFit="1" customWidth="1"/>
    <col min="4089" max="4089" width="9.85546875" style="3" bestFit="1" customWidth="1"/>
    <col min="4090" max="4090" width="9.140625" style="3" bestFit="1" customWidth="1"/>
    <col min="4091" max="4091" width="16" style="3" bestFit="1" customWidth="1"/>
    <col min="4092" max="4092" width="9" style="3" bestFit="1" customWidth="1"/>
    <col min="4093" max="4093" width="7.85546875" style="3" bestFit="1" customWidth="1"/>
    <col min="4094" max="4094" width="11.7109375" style="3" bestFit="1" customWidth="1"/>
    <col min="4095" max="4095" width="14.28515625" style="3" customWidth="1"/>
    <col min="4096" max="4096" width="11.7109375" style="3" bestFit="1" customWidth="1"/>
    <col min="4097" max="4097" width="14.140625" style="3" bestFit="1" customWidth="1"/>
    <col min="4098" max="4098" width="16.7109375" style="3" customWidth="1"/>
    <col min="4099" max="4099" width="16.5703125" style="3" customWidth="1"/>
    <col min="4100" max="4101" width="7.85546875" style="3" bestFit="1" customWidth="1"/>
    <col min="4102" max="4102" width="8" style="3" bestFit="1" customWidth="1"/>
    <col min="4103" max="4104" width="7.85546875" style="3" bestFit="1" customWidth="1"/>
    <col min="4105" max="4105" width="9.7109375" style="3" customWidth="1"/>
    <col min="4106" max="4106" width="12.85546875" style="3" customWidth="1"/>
    <col min="4107" max="4343" width="9.140625" style="3"/>
    <col min="4344" max="4344" width="9" style="3" bestFit="1" customWidth="1"/>
    <col min="4345" max="4345" width="9.85546875" style="3" bestFit="1" customWidth="1"/>
    <col min="4346" max="4346" width="9.140625" style="3" bestFit="1" customWidth="1"/>
    <col min="4347" max="4347" width="16" style="3" bestFit="1" customWidth="1"/>
    <col min="4348" max="4348" width="9" style="3" bestFit="1" customWidth="1"/>
    <col min="4349" max="4349" width="7.85546875" style="3" bestFit="1" customWidth="1"/>
    <col min="4350" max="4350" width="11.7109375" style="3" bestFit="1" customWidth="1"/>
    <col min="4351" max="4351" width="14.28515625" style="3" customWidth="1"/>
    <col min="4352" max="4352" width="11.7109375" style="3" bestFit="1" customWidth="1"/>
    <col min="4353" max="4353" width="14.140625" style="3" bestFit="1" customWidth="1"/>
    <col min="4354" max="4354" width="16.7109375" style="3" customWidth="1"/>
    <col min="4355" max="4355" width="16.5703125" style="3" customWidth="1"/>
    <col min="4356" max="4357" width="7.85546875" style="3" bestFit="1" customWidth="1"/>
    <col min="4358" max="4358" width="8" style="3" bestFit="1" customWidth="1"/>
    <col min="4359" max="4360" width="7.85546875" style="3" bestFit="1" customWidth="1"/>
    <col min="4361" max="4361" width="9.7109375" style="3" customWidth="1"/>
    <col min="4362" max="4362" width="12.85546875" style="3" customWidth="1"/>
    <col min="4363" max="4599" width="9.140625" style="3"/>
    <col min="4600" max="4600" width="9" style="3" bestFit="1" customWidth="1"/>
    <col min="4601" max="4601" width="9.85546875" style="3" bestFit="1" customWidth="1"/>
    <col min="4602" max="4602" width="9.140625" style="3" bestFit="1" customWidth="1"/>
    <col min="4603" max="4603" width="16" style="3" bestFit="1" customWidth="1"/>
    <col min="4604" max="4604" width="9" style="3" bestFit="1" customWidth="1"/>
    <col min="4605" max="4605" width="7.85546875" style="3" bestFit="1" customWidth="1"/>
    <col min="4606" max="4606" width="11.7109375" style="3" bestFit="1" customWidth="1"/>
    <col min="4607" max="4607" width="14.28515625" style="3" customWidth="1"/>
    <col min="4608" max="4608" width="11.7109375" style="3" bestFit="1" customWidth="1"/>
    <col min="4609" max="4609" width="14.140625" style="3" bestFit="1" customWidth="1"/>
    <col min="4610" max="4610" width="16.7109375" style="3" customWidth="1"/>
    <col min="4611" max="4611" width="16.5703125" style="3" customWidth="1"/>
    <col min="4612" max="4613" width="7.85546875" style="3" bestFit="1" customWidth="1"/>
    <col min="4614" max="4614" width="8" style="3" bestFit="1" customWidth="1"/>
    <col min="4615" max="4616" width="7.85546875" style="3" bestFit="1" customWidth="1"/>
    <col min="4617" max="4617" width="9.7109375" style="3" customWidth="1"/>
    <col min="4618" max="4618" width="12.85546875" style="3" customWidth="1"/>
    <col min="4619" max="4855" width="9.140625" style="3"/>
    <col min="4856" max="4856" width="9" style="3" bestFit="1" customWidth="1"/>
    <col min="4857" max="4857" width="9.85546875" style="3" bestFit="1" customWidth="1"/>
    <col min="4858" max="4858" width="9.140625" style="3" bestFit="1" customWidth="1"/>
    <col min="4859" max="4859" width="16" style="3" bestFit="1" customWidth="1"/>
    <col min="4860" max="4860" width="9" style="3" bestFit="1" customWidth="1"/>
    <col min="4861" max="4861" width="7.85546875" style="3" bestFit="1" customWidth="1"/>
    <col min="4862" max="4862" width="11.7109375" style="3" bestFit="1" customWidth="1"/>
    <col min="4863" max="4863" width="14.28515625" style="3" customWidth="1"/>
    <col min="4864" max="4864" width="11.7109375" style="3" bestFit="1" customWidth="1"/>
    <col min="4865" max="4865" width="14.140625" style="3" bestFit="1" customWidth="1"/>
    <col min="4866" max="4866" width="16.7109375" style="3" customWidth="1"/>
    <col min="4867" max="4867" width="16.5703125" style="3" customWidth="1"/>
    <col min="4868" max="4869" width="7.85546875" style="3" bestFit="1" customWidth="1"/>
    <col min="4870" max="4870" width="8" style="3" bestFit="1" customWidth="1"/>
    <col min="4871" max="4872" width="7.85546875" style="3" bestFit="1" customWidth="1"/>
    <col min="4873" max="4873" width="9.7109375" style="3" customWidth="1"/>
    <col min="4874" max="4874" width="12.85546875" style="3" customWidth="1"/>
    <col min="4875" max="5111" width="9.140625" style="3"/>
    <col min="5112" max="5112" width="9" style="3" bestFit="1" customWidth="1"/>
    <col min="5113" max="5113" width="9.85546875" style="3" bestFit="1" customWidth="1"/>
    <col min="5114" max="5114" width="9.140625" style="3" bestFit="1" customWidth="1"/>
    <col min="5115" max="5115" width="16" style="3" bestFit="1" customWidth="1"/>
    <col min="5116" max="5116" width="9" style="3" bestFit="1" customWidth="1"/>
    <col min="5117" max="5117" width="7.85546875" style="3" bestFit="1" customWidth="1"/>
    <col min="5118" max="5118" width="11.7109375" style="3" bestFit="1" customWidth="1"/>
    <col min="5119" max="5119" width="14.28515625" style="3" customWidth="1"/>
    <col min="5120" max="5120" width="11.7109375" style="3" bestFit="1" customWidth="1"/>
    <col min="5121" max="5121" width="14.140625" style="3" bestFit="1" customWidth="1"/>
    <col min="5122" max="5122" width="16.7109375" style="3" customWidth="1"/>
    <col min="5123" max="5123" width="16.5703125" style="3" customWidth="1"/>
    <col min="5124" max="5125" width="7.85546875" style="3" bestFit="1" customWidth="1"/>
    <col min="5126" max="5126" width="8" style="3" bestFit="1" customWidth="1"/>
    <col min="5127" max="5128" width="7.85546875" style="3" bestFit="1" customWidth="1"/>
    <col min="5129" max="5129" width="9.7109375" style="3" customWidth="1"/>
    <col min="5130" max="5130" width="12.85546875" style="3" customWidth="1"/>
    <col min="5131" max="5367" width="9.140625" style="3"/>
    <col min="5368" max="5368" width="9" style="3" bestFit="1" customWidth="1"/>
    <col min="5369" max="5369" width="9.85546875" style="3" bestFit="1" customWidth="1"/>
    <col min="5370" max="5370" width="9.140625" style="3" bestFit="1" customWidth="1"/>
    <col min="5371" max="5371" width="16" style="3" bestFit="1" customWidth="1"/>
    <col min="5372" max="5372" width="9" style="3" bestFit="1" customWidth="1"/>
    <col min="5373" max="5373" width="7.85546875" style="3" bestFit="1" customWidth="1"/>
    <col min="5374" max="5374" width="11.7109375" style="3" bestFit="1" customWidth="1"/>
    <col min="5375" max="5375" width="14.28515625" style="3" customWidth="1"/>
    <col min="5376" max="5376" width="11.7109375" style="3" bestFit="1" customWidth="1"/>
    <col min="5377" max="5377" width="14.140625" style="3" bestFit="1" customWidth="1"/>
    <col min="5378" max="5378" width="16.7109375" style="3" customWidth="1"/>
    <col min="5379" max="5379" width="16.5703125" style="3" customWidth="1"/>
    <col min="5380" max="5381" width="7.85546875" style="3" bestFit="1" customWidth="1"/>
    <col min="5382" max="5382" width="8" style="3" bestFit="1" customWidth="1"/>
    <col min="5383" max="5384" width="7.85546875" style="3" bestFit="1" customWidth="1"/>
    <col min="5385" max="5385" width="9.7109375" style="3" customWidth="1"/>
    <col min="5386" max="5386" width="12.85546875" style="3" customWidth="1"/>
    <col min="5387" max="5623" width="9.140625" style="3"/>
    <col min="5624" max="5624" width="9" style="3" bestFit="1" customWidth="1"/>
    <col min="5625" max="5625" width="9.85546875" style="3" bestFit="1" customWidth="1"/>
    <col min="5626" max="5626" width="9.140625" style="3" bestFit="1" customWidth="1"/>
    <col min="5627" max="5627" width="16" style="3" bestFit="1" customWidth="1"/>
    <col min="5628" max="5628" width="9" style="3" bestFit="1" customWidth="1"/>
    <col min="5629" max="5629" width="7.85546875" style="3" bestFit="1" customWidth="1"/>
    <col min="5630" max="5630" width="11.7109375" style="3" bestFit="1" customWidth="1"/>
    <col min="5631" max="5631" width="14.28515625" style="3" customWidth="1"/>
    <col min="5632" max="5632" width="11.7109375" style="3" bestFit="1" customWidth="1"/>
    <col min="5633" max="5633" width="14.140625" style="3" bestFit="1" customWidth="1"/>
    <col min="5634" max="5634" width="16.7109375" style="3" customWidth="1"/>
    <col min="5635" max="5635" width="16.5703125" style="3" customWidth="1"/>
    <col min="5636" max="5637" width="7.85546875" style="3" bestFit="1" customWidth="1"/>
    <col min="5638" max="5638" width="8" style="3" bestFit="1" customWidth="1"/>
    <col min="5639" max="5640" width="7.85546875" style="3" bestFit="1" customWidth="1"/>
    <col min="5641" max="5641" width="9.7109375" style="3" customWidth="1"/>
    <col min="5642" max="5642" width="12.85546875" style="3" customWidth="1"/>
    <col min="5643" max="5879" width="9.140625" style="3"/>
    <col min="5880" max="5880" width="9" style="3" bestFit="1" customWidth="1"/>
    <col min="5881" max="5881" width="9.85546875" style="3" bestFit="1" customWidth="1"/>
    <col min="5882" max="5882" width="9.140625" style="3" bestFit="1" customWidth="1"/>
    <col min="5883" max="5883" width="16" style="3" bestFit="1" customWidth="1"/>
    <col min="5884" max="5884" width="9" style="3" bestFit="1" customWidth="1"/>
    <col min="5885" max="5885" width="7.85546875" style="3" bestFit="1" customWidth="1"/>
    <col min="5886" max="5886" width="11.7109375" style="3" bestFit="1" customWidth="1"/>
    <col min="5887" max="5887" width="14.28515625" style="3" customWidth="1"/>
    <col min="5888" max="5888" width="11.7109375" style="3" bestFit="1" customWidth="1"/>
    <col min="5889" max="5889" width="14.140625" style="3" bestFit="1" customWidth="1"/>
    <col min="5890" max="5890" width="16.7109375" style="3" customWidth="1"/>
    <col min="5891" max="5891" width="16.5703125" style="3" customWidth="1"/>
    <col min="5892" max="5893" width="7.85546875" style="3" bestFit="1" customWidth="1"/>
    <col min="5894" max="5894" width="8" style="3" bestFit="1" customWidth="1"/>
    <col min="5895" max="5896" width="7.85546875" style="3" bestFit="1" customWidth="1"/>
    <col min="5897" max="5897" width="9.7109375" style="3" customWidth="1"/>
    <col min="5898" max="5898" width="12.85546875" style="3" customWidth="1"/>
    <col min="5899" max="6135" width="9.140625" style="3"/>
    <col min="6136" max="6136" width="9" style="3" bestFit="1" customWidth="1"/>
    <col min="6137" max="6137" width="9.85546875" style="3" bestFit="1" customWidth="1"/>
    <col min="6138" max="6138" width="9.140625" style="3" bestFit="1" customWidth="1"/>
    <col min="6139" max="6139" width="16" style="3" bestFit="1" customWidth="1"/>
    <col min="6140" max="6140" width="9" style="3" bestFit="1" customWidth="1"/>
    <col min="6141" max="6141" width="7.85546875" style="3" bestFit="1" customWidth="1"/>
    <col min="6142" max="6142" width="11.7109375" style="3" bestFit="1" customWidth="1"/>
    <col min="6143" max="6143" width="14.28515625" style="3" customWidth="1"/>
    <col min="6144" max="6144" width="11.7109375" style="3" bestFit="1" customWidth="1"/>
    <col min="6145" max="6145" width="14.140625" style="3" bestFit="1" customWidth="1"/>
    <col min="6146" max="6146" width="16.7109375" style="3" customWidth="1"/>
    <col min="6147" max="6147" width="16.5703125" style="3" customWidth="1"/>
    <col min="6148" max="6149" width="7.85546875" style="3" bestFit="1" customWidth="1"/>
    <col min="6150" max="6150" width="8" style="3" bestFit="1" customWidth="1"/>
    <col min="6151" max="6152" width="7.85546875" style="3" bestFit="1" customWidth="1"/>
    <col min="6153" max="6153" width="9.7109375" style="3" customWidth="1"/>
    <col min="6154" max="6154" width="12.85546875" style="3" customWidth="1"/>
    <col min="6155" max="6391" width="9.140625" style="3"/>
    <col min="6392" max="6392" width="9" style="3" bestFit="1" customWidth="1"/>
    <col min="6393" max="6393" width="9.85546875" style="3" bestFit="1" customWidth="1"/>
    <col min="6394" max="6394" width="9.140625" style="3" bestFit="1" customWidth="1"/>
    <col min="6395" max="6395" width="16" style="3" bestFit="1" customWidth="1"/>
    <col min="6396" max="6396" width="9" style="3" bestFit="1" customWidth="1"/>
    <col min="6397" max="6397" width="7.85546875" style="3" bestFit="1" customWidth="1"/>
    <col min="6398" max="6398" width="11.7109375" style="3" bestFit="1" customWidth="1"/>
    <col min="6399" max="6399" width="14.28515625" style="3" customWidth="1"/>
    <col min="6400" max="6400" width="11.7109375" style="3" bestFit="1" customWidth="1"/>
    <col min="6401" max="6401" width="14.140625" style="3" bestFit="1" customWidth="1"/>
    <col min="6402" max="6402" width="16.7109375" style="3" customWidth="1"/>
    <col min="6403" max="6403" width="16.5703125" style="3" customWidth="1"/>
    <col min="6404" max="6405" width="7.85546875" style="3" bestFit="1" customWidth="1"/>
    <col min="6406" max="6406" width="8" style="3" bestFit="1" customWidth="1"/>
    <col min="6407" max="6408" width="7.85546875" style="3" bestFit="1" customWidth="1"/>
    <col min="6409" max="6409" width="9.7109375" style="3" customWidth="1"/>
    <col min="6410" max="6410" width="12.85546875" style="3" customWidth="1"/>
    <col min="6411" max="6647" width="9.140625" style="3"/>
    <col min="6648" max="6648" width="9" style="3" bestFit="1" customWidth="1"/>
    <col min="6649" max="6649" width="9.85546875" style="3" bestFit="1" customWidth="1"/>
    <col min="6650" max="6650" width="9.140625" style="3" bestFit="1" customWidth="1"/>
    <col min="6651" max="6651" width="16" style="3" bestFit="1" customWidth="1"/>
    <col min="6652" max="6652" width="9" style="3" bestFit="1" customWidth="1"/>
    <col min="6653" max="6653" width="7.85546875" style="3" bestFit="1" customWidth="1"/>
    <col min="6654" max="6654" width="11.7109375" style="3" bestFit="1" customWidth="1"/>
    <col min="6655" max="6655" width="14.28515625" style="3" customWidth="1"/>
    <col min="6656" max="6656" width="11.7109375" style="3" bestFit="1" customWidth="1"/>
    <col min="6657" max="6657" width="14.140625" style="3" bestFit="1" customWidth="1"/>
    <col min="6658" max="6658" width="16.7109375" style="3" customWidth="1"/>
    <col min="6659" max="6659" width="16.5703125" style="3" customWidth="1"/>
    <col min="6660" max="6661" width="7.85546875" style="3" bestFit="1" customWidth="1"/>
    <col min="6662" max="6662" width="8" style="3" bestFit="1" customWidth="1"/>
    <col min="6663" max="6664" width="7.85546875" style="3" bestFit="1" customWidth="1"/>
    <col min="6665" max="6665" width="9.7109375" style="3" customWidth="1"/>
    <col min="6666" max="6666" width="12.85546875" style="3" customWidth="1"/>
    <col min="6667" max="6903" width="9.140625" style="3"/>
    <col min="6904" max="6904" width="9" style="3" bestFit="1" customWidth="1"/>
    <col min="6905" max="6905" width="9.85546875" style="3" bestFit="1" customWidth="1"/>
    <col min="6906" max="6906" width="9.140625" style="3" bestFit="1" customWidth="1"/>
    <col min="6907" max="6907" width="16" style="3" bestFit="1" customWidth="1"/>
    <col min="6908" max="6908" width="9" style="3" bestFit="1" customWidth="1"/>
    <col min="6909" max="6909" width="7.85546875" style="3" bestFit="1" customWidth="1"/>
    <col min="6910" max="6910" width="11.7109375" style="3" bestFit="1" customWidth="1"/>
    <col min="6911" max="6911" width="14.28515625" style="3" customWidth="1"/>
    <col min="6912" max="6912" width="11.7109375" style="3" bestFit="1" customWidth="1"/>
    <col min="6913" max="6913" width="14.140625" style="3" bestFit="1" customWidth="1"/>
    <col min="6914" max="6914" width="16.7109375" style="3" customWidth="1"/>
    <col min="6915" max="6915" width="16.5703125" style="3" customWidth="1"/>
    <col min="6916" max="6917" width="7.85546875" style="3" bestFit="1" customWidth="1"/>
    <col min="6918" max="6918" width="8" style="3" bestFit="1" customWidth="1"/>
    <col min="6919" max="6920" width="7.85546875" style="3" bestFit="1" customWidth="1"/>
    <col min="6921" max="6921" width="9.7109375" style="3" customWidth="1"/>
    <col min="6922" max="6922" width="12.85546875" style="3" customWidth="1"/>
    <col min="6923" max="7159" width="9.140625" style="3"/>
    <col min="7160" max="7160" width="9" style="3" bestFit="1" customWidth="1"/>
    <col min="7161" max="7161" width="9.85546875" style="3" bestFit="1" customWidth="1"/>
    <col min="7162" max="7162" width="9.140625" style="3" bestFit="1" customWidth="1"/>
    <col min="7163" max="7163" width="16" style="3" bestFit="1" customWidth="1"/>
    <col min="7164" max="7164" width="9" style="3" bestFit="1" customWidth="1"/>
    <col min="7165" max="7165" width="7.85546875" style="3" bestFit="1" customWidth="1"/>
    <col min="7166" max="7166" width="11.7109375" style="3" bestFit="1" customWidth="1"/>
    <col min="7167" max="7167" width="14.28515625" style="3" customWidth="1"/>
    <col min="7168" max="7168" width="11.7109375" style="3" bestFit="1" customWidth="1"/>
    <col min="7169" max="7169" width="14.140625" style="3" bestFit="1" customWidth="1"/>
    <col min="7170" max="7170" width="16.7109375" style="3" customWidth="1"/>
    <col min="7171" max="7171" width="16.5703125" style="3" customWidth="1"/>
    <col min="7172" max="7173" width="7.85546875" style="3" bestFit="1" customWidth="1"/>
    <col min="7174" max="7174" width="8" style="3" bestFit="1" customWidth="1"/>
    <col min="7175" max="7176" width="7.85546875" style="3" bestFit="1" customWidth="1"/>
    <col min="7177" max="7177" width="9.7109375" style="3" customWidth="1"/>
    <col min="7178" max="7178" width="12.85546875" style="3" customWidth="1"/>
    <col min="7179" max="7415" width="9.140625" style="3"/>
    <col min="7416" max="7416" width="9" style="3" bestFit="1" customWidth="1"/>
    <col min="7417" max="7417" width="9.85546875" style="3" bestFit="1" customWidth="1"/>
    <col min="7418" max="7418" width="9.140625" style="3" bestFit="1" customWidth="1"/>
    <col min="7419" max="7419" width="16" style="3" bestFit="1" customWidth="1"/>
    <col min="7420" max="7420" width="9" style="3" bestFit="1" customWidth="1"/>
    <col min="7421" max="7421" width="7.85546875" style="3" bestFit="1" customWidth="1"/>
    <col min="7422" max="7422" width="11.7109375" style="3" bestFit="1" customWidth="1"/>
    <col min="7423" max="7423" width="14.28515625" style="3" customWidth="1"/>
    <col min="7424" max="7424" width="11.7109375" style="3" bestFit="1" customWidth="1"/>
    <col min="7425" max="7425" width="14.140625" style="3" bestFit="1" customWidth="1"/>
    <col min="7426" max="7426" width="16.7109375" style="3" customWidth="1"/>
    <col min="7427" max="7427" width="16.5703125" style="3" customWidth="1"/>
    <col min="7428" max="7429" width="7.85546875" style="3" bestFit="1" customWidth="1"/>
    <col min="7430" max="7430" width="8" style="3" bestFit="1" customWidth="1"/>
    <col min="7431" max="7432" width="7.85546875" style="3" bestFit="1" customWidth="1"/>
    <col min="7433" max="7433" width="9.7109375" style="3" customWidth="1"/>
    <col min="7434" max="7434" width="12.85546875" style="3" customWidth="1"/>
    <col min="7435" max="7671" width="9.140625" style="3"/>
    <col min="7672" max="7672" width="9" style="3" bestFit="1" customWidth="1"/>
    <col min="7673" max="7673" width="9.85546875" style="3" bestFit="1" customWidth="1"/>
    <col min="7674" max="7674" width="9.140625" style="3" bestFit="1" customWidth="1"/>
    <col min="7675" max="7675" width="16" style="3" bestFit="1" customWidth="1"/>
    <col min="7676" max="7676" width="9" style="3" bestFit="1" customWidth="1"/>
    <col min="7677" max="7677" width="7.85546875" style="3" bestFit="1" customWidth="1"/>
    <col min="7678" max="7678" width="11.7109375" style="3" bestFit="1" customWidth="1"/>
    <col min="7679" max="7679" width="14.28515625" style="3" customWidth="1"/>
    <col min="7680" max="7680" width="11.7109375" style="3" bestFit="1" customWidth="1"/>
    <col min="7681" max="7681" width="14.140625" style="3" bestFit="1" customWidth="1"/>
    <col min="7682" max="7682" width="16.7109375" style="3" customWidth="1"/>
    <col min="7683" max="7683" width="16.5703125" style="3" customWidth="1"/>
    <col min="7684" max="7685" width="7.85546875" style="3" bestFit="1" customWidth="1"/>
    <col min="7686" max="7686" width="8" style="3" bestFit="1" customWidth="1"/>
    <col min="7687" max="7688" width="7.85546875" style="3" bestFit="1" customWidth="1"/>
    <col min="7689" max="7689" width="9.7109375" style="3" customWidth="1"/>
    <col min="7690" max="7690" width="12.85546875" style="3" customWidth="1"/>
    <col min="7691" max="7927" width="9.140625" style="3"/>
    <col min="7928" max="7928" width="9" style="3" bestFit="1" customWidth="1"/>
    <col min="7929" max="7929" width="9.85546875" style="3" bestFit="1" customWidth="1"/>
    <col min="7930" max="7930" width="9.140625" style="3" bestFit="1" customWidth="1"/>
    <col min="7931" max="7931" width="16" style="3" bestFit="1" customWidth="1"/>
    <col min="7932" max="7932" width="9" style="3" bestFit="1" customWidth="1"/>
    <col min="7933" max="7933" width="7.85546875" style="3" bestFit="1" customWidth="1"/>
    <col min="7934" max="7934" width="11.7109375" style="3" bestFit="1" customWidth="1"/>
    <col min="7935" max="7935" width="14.28515625" style="3" customWidth="1"/>
    <col min="7936" max="7936" width="11.7109375" style="3" bestFit="1" customWidth="1"/>
    <col min="7937" max="7937" width="14.140625" style="3" bestFit="1" customWidth="1"/>
    <col min="7938" max="7938" width="16.7109375" style="3" customWidth="1"/>
    <col min="7939" max="7939" width="16.5703125" style="3" customWidth="1"/>
    <col min="7940" max="7941" width="7.85546875" style="3" bestFit="1" customWidth="1"/>
    <col min="7942" max="7942" width="8" style="3" bestFit="1" customWidth="1"/>
    <col min="7943" max="7944" width="7.85546875" style="3" bestFit="1" customWidth="1"/>
    <col min="7945" max="7945" width="9.7109375" style="3" customWidth="1"/>
    <col min="7946" max="7946" width="12.85546875" style="3" customWidth="1"/>
    <col min="7947" max="8183" width="9.140625" style="3"/>
    <col min="8184" max="8184" width="9" style="3" bestFit="1" customWidth="1"/>
    <col min="8185" max="8185" width="9.85546875" style="3" bestFit="1" customWidth="1"/>
    <col min="8186" max="8186" width="9.140625" style="3" bestFit="1" customWidth="1"/>
    <col min="8187" max="8187" width="16" style="3" bestFit="1" customWidth="1"/>
    <col min="8188" max="8188" width="9" style="3" bestFit="1" customWidth="1"/>
    <col min="8189" max="8189" width="7.85546875" style="3" bestFit="1" customWidth="1"/>
    <col min="8190" max="8190" width="11.7109375" style="3" bestFit="1" customWidth="1"/>
    <col min="8191" max="8191" width="14.28515625" style="3" customWidth="1"/>
    <col min="8192" max="8192" width="11.7109375" style="3" bestFit="1" customWidth="1"/>
    <col min="8193" max="8193" width="14.140625" style="3" bestFit="1" customWidth="1"/>
    <col min="8194" max="8194" width="16.7109375" style="3" customWidth="1"/>
    <col min="8195" max="8195" width="16.5703125" style="3" customWidth="1"/>
    <col min="8196" max="8197" width="7.85546875" style="3" bestFit="1" customWidth="1"/>
    <col min="8198" max="8198" width="8" style="3" bestFit="1" customWidth="1"/>
    <col min="8199" max="8200" width="7.85546875" style="3" bestFit="1" customWidth="1"/>
    <col min="8201" max="8201" width="9.7109375" style="3" customWidth="1"/>
    <col min="8202" max="8202" width="12.85546875" style="3" customWidth="1"/>
    <col min="8203" max="8439" width="9.140625" style="3"/>
    <col min="8440" max="8440" width="9" style="3" bestFit="1" customWidth="1"/>
    <col min="8441" max="8441" width="9.85546875" style="3" bestFit="1" customWidth="1"/>
    <col min="8442" max="8442" width="9.140625" style="3" bestFit="1" customWidth="1"/>
    <col min="8443" max="8443" width="16" style="3" bestFit="1" customWidth="1"/>
    <col min="8444" max="8444" width="9" style="3" bestFit="1" customWidth="1"/>
    <col min="8445" max="8445" width="7.85546875" style="3" bestFit="1" customWidth="1"/>
    <col min="8446" max="8446" width="11.7109375" style="3" bestFit="1" customWidth="1"/>
    <col min="8447" max="8447" width="14.28515625" style="3" customWidth="1"/>
    <col min="8448" max="8448" width="11.7109375" style="3" bestFit="1" customWidth="1"/>
    <col min="8449" max="8449" width="14.140625" style="3" bestFit="1" customWidth="1"/>
    <col min="8450" max="8450" width="16.7109375" style="3" customWidth="1"/>
    <col min="8451" max="8451" width="16.5703125" style="3" customWidth="1"/>
    <col min="8452" max="8453" width="7.85546875" style="3" bestFit="1" customWidth="1"/>
    <col min="8454" max="8454" width="8" style="3" bestFit="1" customWidth="1"/>
    <col min="8455" max="8456" width="7.85546875" style="3" bestFit="1" customWidth="1"/>
    <col min="8457" max="8457" width="9.7109375" style="3" customWidth="1"/>
    <col min="8458" max="8458" width="12.85546875" style="3" customWidth="1"/>
    <col min="8459" max="8695" width="9.140625" style="3"/>
    <col min="8696" max="8696" width="9" style="3" bestFit="1" customWidth="1"/>
    <col min="8697" max="8697" width="9.85546875" style="3" bestFit="1" customWidth="1"/>
    <col min="8698" max="8698" width="9.140625" style="3" bestFit="1" customWidth="1"/>
    <col min="8699" max="8699" width="16" style="3" bestFit="1" customWidth="1"/>
    <col min="8700" max="8700" width="9" style="3" bestFit="1" customWidth="1"/>
    <col min="8701" max="8701" width="7.85546875" style="3" bestFit="1" customWidth="1"/>
    <col min="8702" max="8702" width="11.7109375" style="3" bestFit="1" customWidth="1"/>
    <col min="8703" max="8703" width="14.28515625" style="3" customWidth="1"/>
    <col min="8704" max="8704" width="11.7109375" style="3" bestFit="1" customWidth="1"/>
    <col min="8705" max="8705" width="14.140625" style="3" bestFit="1" customWidth="1"/>
    <col min="8706" max="8706" width="16.7109375" style="3" customWidth="1"/>
    <col min="8707" max="8707" width="16.5703125" style="3" customWidth="1"/>
    <col min="8708" max="8709" width="7.85546875" style="3" bestFit="1" customWidth="1"/>
    <col min="8710" max="8710" width="8" style="3" bestFit="1" customWidth="1"/>
    <col min="8711" max="8712" width="7.85546875" style="3" bestFit="1" customWidth="1"/>
    <col min="8713" max="8713" width="9.7109375" style="3" customWidth="1"/>
    <col min="8714" max="8714" width="12.85546875" style="3" customWidth="1"/>
    <col min="8715" max="8951" width="9.140625" style="3"/>
    <col min="8952" max="8952" width="9" style="3" bestFit="1" customWidth="1"/>
    <col min="8953" max="8953" width="9.85546875" style="3" bestFit="1" customWidth="1"/>
    <col min="8954" max="8954" width="9.140625" style="3" bestFit="1" customWidth="1"/>
    <col min="8955" max="8955" width="16" style="3" bestFit="1" customWidth="1"/>
    <col min="8956" max="8956" width="9" style="3" bestFit="1" customWidth="1"/>
    <col min="8957" max="8957" width="7.85546875" style="3" bestFit="1" customWidth="1"/>
    <col min="8958" max="8958" width="11.7109375" style="3" bestFit="1" customWidth="1"/>
    <col min="8959" max="8959" width="14.28515625" style="3" customWidth="1"/>
    <col min="8960" max="8960" width="11.7109375" style="3" bestFit="1" customWidth="1"/>
    <col min="8961" max="8961" width="14.140625" style="3" bestFit="1" customWidth="1"/>
    <col min="8962" max="8962" width="16.7109375" style="3" customWidth="1"/>
    <col min="8963" max="8963" width="16.5703125" style="3" customWidth="1"/>
    <col min="8964" max="8965" width="7.85546875" style="3" bestFit="1" customWidth="1"/>
    <col min="8966" max="8966" width="8" style="3" bestFit="1" customWidth="1"/>
    <col min="8967" max="8968" width="7.85546875" style="3" bestFit="1" customWidth="1"/>
    <col min="8969" max="8969" width="9.7109375" style="3" customWidth="1"/>
    <col min="8970" max="8970" width="12.85546875" style="3" customWidth="1"/>
    <col min="8971" max="9207" width="9.140625" style="3"/>
    <col min="9208" max="9208" width="9" style="3" bestFit="1" customWidth="1"/>
    <col min="9209" max="9209" width="9.85546875" style="3" bestFit="1" customWidth="1"/>
    <col min="9210" max="9210" width="9.140625" style="3" bestFit="1" customWidth="1"/>
    <col min="9211" max="9211" width="16" style="3" bestFit="1" customWidth="1"/>
    <col min="9212" max="9212" width="9" style="3" bestFit="1" customWidth="1"/>
    <col min="9213" max="9213" width="7.85546875" style="3" bestFit="1" customWidth="1"/>
    <col min="9214" max="9214" width="11.7109375" style="3" bestFit="1" customWidth="1"/>
    <col min="9215" max="9215" width="14.28515625" style="3" customWidth="1"/>
    <col min="9216" max="9216" width="11.7109375" style="3" bestFit="1" customWidth="1"/>
    <col min="9217" max="9217" width="14.140625" style="3" bestFit="1" customWidth="1"/>
    <col min="9218" max="9218" width="16.7109375" style="3" customWidth="1"/>
    <col min="9219" max="9219" width="16.5703125" style="3" customWidth="1"/>
    <col min="9220" max="9221" width="7.85546875" style="3" bestFit="1" customWidth="1"/>
    <col min="9222" max="9222" width="8" style="3" bestFit="1" customWidth="1"/>
    <col min="9223" max="9224" width="7.85546875" style="3" bestFit="1" customWidth="1"/>
    <col min="9225" max="9225" width="9.7109375" style="3" customWidth="1"/>
    <col min="9226" max="9226" width="12.85546875" style="3" customWidth="1"/>
    <col min="9227" max="9463" width="9.140625" style="3"/>
    <col min="9464" max="9464" width="9" style="3" bestFit="1" customWidth="1"/>
    <col min="9465" max="9465" width="9.85546875" style="3" bestFit="1" customWidth="1"/>
    <col min="9466" max="9466" width="9.140625" style="3" bestFit="1" customWidth="1"/>
    <col min="9467" max="9467" width="16" style="3" bestFit="1" customWidth="1"/>
    <col min="9468" max="9468" width="9" style="3" bestFit="1" customWidth="1"/>
    <col min="9469" max="9469" width="7.85546875" style="3" bestFit="1" customWidth="1"/>
    <col min="9470" max="9470" width="11.7109375" style="3" bestFit="1" customWidth="1"/>
    <col min="9471" max="9471" width="14.28515625" style="3" customWidth="1"/>
    <col min="9472" max="9472" width="11.7109375" style="3" bestFit="1" customWidth="1"/>
    <col min="9473" max="9473" width="14.140625" style="3" bestFit="1" customWidth="1"/>
    <col min="9474" max="9474" width="16.7109375" style="3" customWidth="1"/>
    <col min="9475" max="9475" width="16.5703125" style="3" customWidth="1"/>
    <col min="9476" max="9477" width="7.85546875" style="3" bestFit="1" customWidth="1"/>
    <col min="9478" max="9478" width="8" style="3" bestFit="1" customWidth="1"/>
    <col min="9479" max="9480" width="7.85546875" style="3" bestFit="1" customWidth="1"/>
    <col min="9481" max="9481" width="9.7109375" style="3" customWidth="1"/>
    <col min="9482" max="9482" width="12.85546875" style="3" customWidth="1"/>
    <col min="9483" max="9719" width="9.140625" style="3"/>
    <col min="9720" max="9720" width="9" style="3" bestFit="1" customWidth="1"/>
    <col min="9721" max="9721" width="9.85546875" style="3" bestFit="1" customWidth="1"/>
    <col min="9722" max="9722" width="9.140625" style="3" bestFit="1" customWidth="1"/>
    <col min="9723" max="9723" width="16" style="3" bestFit="1" customWidth="1"/>
    <col min="9724" max="9724" width="9" style="3" bestFit="1" customWidth="1"/>
    <col min="9725" max="9725" width="7.85546875" style="3" bestFit="1" customWidth="1"/>
    <col min="9726" max="9726" width="11.7109375" style="3" bestFit="1" customWidth="1"/>
    <col min="9727" max="9727" width="14.28515625" style="3" customWidth="1"/>
    <col min="9728" max="9728" width="11.7109375" style="3" bestFit="1" customWidth="1"/>
    <col min="9729" max="9729" width="14.140625" style="3" bestFit="1" customWidth="1"/>
    <col min="9730" max="9730" width="16.7109375" style="3" customWidth="1"/>
    <col min="9731" max="9731" width="16.5703125" style="3" customWidth="1"/>
    <col min="9732" max="9733" width="7.85546875" style="3" bestFit="1" customWidth="1"/>
    <col min="9734" max="9734" width="8" style="3" bestFit="1" customWidth="1"/>
    <col min="9735" max="9736" width="7.85546875" style="3" bestFit="1" customWidth="1"/>
    <col min="9737" max="9737" width="9.7109375" style="3" customWidth="1"/>
    <col min="9738" max="9738" width="12.85546875" style="3" customWidth="1"/>
    <col min="9739" max="9975" width="9.140625" style="3"/>
    <col min="9976" max="9976" width="9" style="3" bestFit="1" customWidth="1"/>
    <col min="9977" max="9977" width="9.85546875" style="3" bestFit="1" customWidth="1"/>
    <col min="9978" max="9978" width="9.140625" style="3" bestFit="1" customWidth="1"/>
    <col min="9979" max="9979" width="16" style="3" bestFit="1" customWidth="1"/>
    <col min="9980" max="9980" width="9" style="3" bestFit="1" customWidth="1"/>
    <col min="9981" max="9981" width="7.85546875" style="3" bestFit="1" customWidth="1"/>
    <col min="9982" max="9982" width="11.7109375" style="3" bestFit="1" customWidth="1"/>
    <col min="9983" max="9983" width="14.28515625" style="3" customWidth="1"/>
    <col min="9984" max="9984" width="11.7109375" style="3" bestFit="1" customWidth="1"/>
    <col min="9985" max="9985" width="14.140625" style="3" bestFit="1" customWidth="1"/>
    <col min="9986" max="9986" width="16.7109375" style="3" customWidth="1"/>
    <col min="9987" max="9987" width="16.5703125" style="3" customWidth="1"/>
    <col min="9988" max="9989" width="7.85546875" style="3" bestFit="1" customWidth="1"/>
    <col min="9990" max="9990" width="8" style="3" bestFit="1" customWidth="1"/>
    <col min="9991" max="9992" width="7.85546875" style="3" bestFit="1" customWidth="1"/>
    <col min="9993" max="9993" width="9.7109375" style="3" customWidth="1"/>
    <col min="9994" max="9994" width="12.85546875" style="3" customWidth="1"/>
    <col min="9995" max="10231" width="9.140625" style="3"/>
    <col min="10232" max="10232" width="9" style="3" bestFit="1" customWidth="1"/>
    <col min="10233" max="10233" width="9.85546875" style="3" bestFit="1" customWidth="1"/>
    <col min="10234" max="10234" width="9.140625" style="3" bestFit="1" customWidth="1"/>
    <col min="10235" max="10235" width="16" style="3" bestFit="1" customWidth="1"/>
    <col min="10236" max="10236" width="9" style="3" bestFit="1" customWidth="1"/>
    <col min="10237" max="10237" width="7.85546875" style="3" bestFit="1" customWidth="1"/>
    <col min="10238" max="10238" width="11.7109375" style="3" bestFit="1" customWidth="1"/>
    <col min="10239" max="10239" width="14.28515625" style="3" customWidth="1"/>
    <col min="10240" max="10240" width="11.7109375" style="3" bestFit="1" customWidth="1"/>
    <col min="10241" max="10241" width="14.140625" style="3" bestFit="1" customWidth="1"/>
    <col min="10242" max="10242" width="16.7109375" style="3" customWidth="1"/>
    <col min="10243" max="10243" width="16.5703125" style="3" customWidth="1"/>
    <col min="10244" max="10245" width="7.85546875" style="3" bestFit="1" customWidth="1"/>
    <col min="10246" max="10246" width="8" style="3" bestFit="1" customWidth="1"/>
    <col min="10247" max="10248" width="7.85546875" style="3" bestFit="1" customWidth="1"/>
    <col min="10249" max="10249" width="9.7109375" style="3" customWidth="1"/>
    <col min="10250" max="10250" width="12.85546875" style="3" customWidth="1"/>
    <col min="10251" max="10487" width="9.140625" style="3"/>
    <col min="10488" max="10488" width="9" style="3" bestFit="1" customWidth="1"/>
    <col min="10489" max="10489" width="9.85546875" style="3" bestFit="1" customWidth="1"/>
    <col min="10490" max="10490" width="9.140625" style="3" bestFit="1" customWidth="1"/>
    <col min="10491" max="10491" width="16" style="3" bestFit="1" customWidth="1"/>
    <col min="10492" max="10492" width="9" style="3" bestFit="1" customWidth="1"/>
    <col min="10493" max="10493" width="7.85546875" style="3" bestFit="1" customWidth="1"/>
    <col min="10494" max="10494" width="11.7109375" style="3" bestFit="1" customWidth="1"/>
    <col min="10495" max="10495" width="14.28515625" style="3" customWidth="1"/>
    <col min="10496" max="10496" width="11.7109375" style="3" bestFit="1" customWidth="1"/>
    <col min="10497" max="10497" width="14.140625" style="3" bestFit="1" customWidth="1"/>
    <col min="10498" max="10498" width="16.7109375" style="3" customWidth="1"/>
    <col min="10499" max="10499" width="16.5703125" style="3" customWidth="1"/>
    <col min="10500" max="10501" width="7.85546875" style="3" bestFit="1" customWidth="1"/>
    <col min="10502" max="10502" width="8" style="3" bestFit="1" customWidth="1"/>
    <col min="10503" max="10504" width="7.85546875" style="3" bestFit="1" customWidth="1"/>
    <col min="10505" max="10505" width="9.7109375" style="3" customWidth="1"/>
    <col min="10506" max="10506" width="12.85546875" style="3" customWidth="1"/>
    <col min="10507" max="10743" width="9.140625" style="3"/>
    <col min="10744" max="10744" width="9" style="3" bestFit="1" customWidth="1"/>
    <col min="10745" max="10745" width="9.85546875" style="3" bestFit="1" customWidth="1"/>
    <col min="10746" max="10746" width="9.140625" style="3" bestFit="1" customWidth="1"/>
    <col min="10747" max="10747" width="16" style="3" bestFit="1" customWidth="1"/>
    <col min="10748" max="10748" width="9" style="3" bestFit="1" customWidth="1"/>
    <col min="10749" max="10749" width="7.85546875" style="3" bestFit="1" customWidth="1"/>
    <col min="10750" max="10750" width="11.7109375" style="3" bestFit="1" customWidth="1"/>
    <col min="10751" max="10751" width="14.28515625" style="3" customWidth="1"/>
    <col min="10752" max="10752" width="11.7109375" style="3" bestFit="1" customWidth="1"/>
    <col min="10753" max="10753" width="14.140625" style="3" bestFit="1" customWidth="1"/>
    <col min="10754" max="10754" width="16.7109375" style="3" customWidth="1"/>
    <col min="10755" max="10755" width="16.5703125" style="3" customWidth="1"/>
    <col min="10756" max="10757" width="7.85546875" style="3" bestFit="1" customWidth="1"/>
    <col min="10758" max="10758" width="8" style="3" bestFit="1" customWidth="1"/>
    <col min="10759" max="10760" width="7.85546875" style="3" bestFit="1" customWidth="1"/>
    <col min="10761" max="10761" width="9.7109375" style="3" customWidth="1"/>
    <col min="10762" max="10762" width="12.85546875" style="3" customWidth="1"/>
    <col min="10763" max="10999" width="9.140625" style="3"/>
    <col min="11000" max="11000" width="9" style="3" bestFit="1" customWidth="1"/>
    <col min="11001" max="11001" width="9.85546875" style="3" bestFit="1" customWidth="1"/>
    <col min="11002" max="11002" width="9.140625" style="3" bestFit="1" customWidth="1"/>
    <col min="11003" max="11003" width="16" style="3" bestFit="1" customWidth="1"/>
    <col min="11004" max="11004" width="9" style="3" bestFit="1" customWidth="1"/>
    <col min="11005" max="11005" width="7.85546875" style="3" bestFit="1" customWidth="1"/>
    <col min="11006" max="11006" width="11.7109375" style="3" bestFit="1" customWidth="1"/>
    <col min="11007" max="11007" width="14.28515625" style="3" customWidth="1"/>
    <col min="11008" max="11008" width="11.7109375" style="3" bestFit="1" customWidth="1"/>
    <col min="11009" max="11009" width="14.140625" style="3" bestFit="1" customWidth="1"/>
    <col min="11010" max="11010" width="16.7109375" style="3" customWidth="1"/>
    <col min="11011" max="11011" width="16.5703125" style="3" customWidth="1"/>
    <col min="11012" max="11013" width="7.85546875" style="3" bestFit="1" customWidth="1"/>
    <col min="11014" max="11014" width="8" style="3" bestFit="1" customWidth="1"/>
    <col min="11015" max="11016" width="7.85546875" style="3" bestFit="1" customWidth="1"/>
    <col min="11017" max="11017" width="9.7109375" style="3" customWidth="1"/>
    <col min="11018" max="11018" width="12.85546875" style="3" customWidth="1"/>
    <col min="11019" max="11255" width="9.140625" style="3"/>
    <col min="11256" max="11256" width="9" style="3" bestFit="1" customWidth="1"/>
    <col min="11257" max="11257" width="9.85546875" style="3" bestFit="1" customWidth="1"/>
    <col min="11258" max="11258" width="9.140625" style="3" bestFit="1" customWidth="1"/>
    <col min="11259" max="11259" width="16" style="3" bestFit="1" customWidth="1"/>
    <col min="11260" max="11260" width="9" style="3" bestFit="1" customWidth="1"/>
    <col min="11261" max="11261" width="7.85546875" style="3" bestFit="1" customWidth="1"/>
    <col min="11262" max="11262" width="11.7109375" style="3" bestFit="1" customWidth="1"/>
    <col min="11263" max="11263" width="14.28515625" style="3" customWidth="1"/>
    <col min="11264" max="11264" width="11.7109375" style="3" bestFit="1" customWidth="1"/>
    <col min="11265" max="11265" width="14.140625" style="3" bestFit="1" customWidth="1"/>
    <col min="11266" max="11266" width="16.7109375" style="3" customWidth="1"/>
    <col min="11267" max="11267" width="16.5703125" style="3" customWidth="1"/>
    <col min="11268" max="11269" width="7.85546875" style="3" bestFit="1" customWidth="1"/>
    <col min="11270" max="11270" width="8" style="3" bestFit="1" customWidth="1"/>
    <col min="11271" max="11272" width="7.85546875" style="3" bestFit="1" customWidth="1"/>
    <col min="11273" max="11273" width="9.7109375" style="3" customWidth="1"/>
    <col min="11274" max="11274" width="12.85546875" style="3" customWidth="1"/>
    <col min="11275" max="11511" width="9.140625" style="3"/>
    <col min="11512" max="11512" width="9" style="3" bestFit="1" customWidth="1"/>
    <col min="11513" max="11513" width="9.85546875" style="3" bestFit="1" customWidth="1"/>
    <col min="11514" max="11514" width="9.140625" style="3" bestFit="1" customWidth="1"/>
    <col min="11515" max="11515" width="16" style="3" bestFit="1" customWidth="1"/>
    <col min="11516" max="11516" width="9" style="3" bestFit="1" customWidth="1"/>
    <col min="11517" max="11517" width="7.85546875" style="3" bestFit="1" customWidth="1"/>
    <col min="11518" max="11518" width="11.7109375" style="3" bestFit="1" customWidth="1"/>
    <col min="11519" max="11519" width="14.28515625" style="3" customWidth="1"/>
    <col min="11520" max="11520" width="11.7109375" style="3" bestFit="1" customWidth="1"/>
    <col min="11521" max="11521" width="14.140625" style="3" bestFit="1" customWidth="1"/>
    <col min="11522" max="11522" width="16.7109375" style="3" customWidth="1"/>
    <col min="11523" max="11523" width="16.5703125" style="3" customWidth="1"/>
    <col min="11524" max="11525" width="7.85546875" style="3" bestFit="1" customWidth="1"/>
    <col min="11526" max="11526" width="8" style="3" bestFit="1" customWidth="1"/>
    <col min="11527" max="11528" width="7.85546875" style="3" bestFit="1" customWidth="1"/>
    <col min="11529" max="11529" width="9.7109375" style="3" customWidth="1"/>
    <col min="11530" max="11530" width="12.85546875" style="3" customWidth="1"/>
    <col min="11531" max="11767" width="9.140625" style="3"/>
    <col min="11768" max="11768" width="9" style="3" bestFit="1" customWidth="1"/>
    <col min="11769" max="11769" width="9.85546875" style="3" bestFit="1" customWidth="1"/>
    <col min="11770" max="11770" width="9.140625" style="3" bestFit="1" customWidth="1"/>
    <col min="11771" max="11771" width="16" style="3" bestFit="1" customWidth="1"/>
    <col min="11772" max="11772" width="9" style="3" bestFit="1" customWidth="1"/>
    <col min="11773" max="11773" width="7.85546875" style="3" bestFit="1" customWidth="1"/>
    <col min="11774" max="11774" width="11.7109375" style="3" bestFit="1" customWidth="1"/>
    <col min="11775" max="11775" width="14.28515625" style="3" customWidth="1"/>
    <col min="11776" max="11776" width="11.7109375" style="3" bestFit="1" customWidth="1"/>
    <col min="11777" max="11777" width="14.140625" style="3" bestFit="1" customWidth="1"/>
    <col min="11778" max="11778" width="16.7109375" style="3" customWidth="1"/>
    <col min="11779" max="11779" width="16.5703125" style="3" customWidth="1"/>
    <col min="11780" max="11781" width="7.85546875" style="3" bestFit="1" customWidth="1"/>
    <col min="11782" max="11782" width="8" style="3" bestFit="1" customWidth="1"/>
    <col min="11783" max="11784" width="7.85546875" style="3" bestFit="1" customWidth="1"/>
    <col min="11785" max="11785" width="9.7109375" style="3" customWidth="1"/>
    <col min="11786" max="11786" width="12.85546875" style="3" customWidth="1"/>
    <col min="11787" max="12023" width="9.140625" style="3"/>
    <col min="12024" max="12024" width="9" style="3" bestFit="1" customWidth="1"/>
    <col min="12025" max="12025" width="9.85546875" style="3" bestFit="1" customWidth="1"/>
    <col min="12026" max="12026" width="9.140625" style="3" bestFit="1" customWidth="1"/>
    <col min="12027" max="12027" width="16" style="3" bestFit="1" customWidth="1"/>
    <col min="12028" max="12028" width="9" style="3" bestFit="1" customWidth="1"/>
    <col min="12029" max="12029" width="7.85546875" style="3" bestFit="1" customWidth="1"/>
    <col min="12030" max="12030" width="11.7109375" style="3" bestFit="1" customWidth="1"/>
    <col min="12031" max="12031" width="14.28515625" style="3" customWidth="1"/>
    <col min="12032" max="12032" width="11.7109375" style="3" bestFit="1" customWidth="1"/>
    <col min="12033" max="12033" width="14.140625" style="3" bestFit="1" customWidth="1"/>
    <col min="12034" max="12034" width="16.7109375" style="3" customWidth="1"/>
    <col min="12035" max="12035" width="16.5703125" style="3" customWidth="1"/>
    <col min="12036" max="12037" width="7.85546875" style="3" bestFit="1" customWidth="1"/>
    <col min="12038" max="12038" width="8" style="3" bestFit="1" customWidth="1"/>
    <col min="12039" max="12040" width="7.85546875" style="3" bestFit="1" customWidth="1"/>
    <col min="12041" max="12041" width="9.7109375" style="3" customWidth="1"/>
    <col min="12042" max="12042" width="12.85546875" style="3" customWidth="1"/>
    <col min="12043" max="12279" width="9.140625" style="3"/>
    <col min="12280" max="12280" width="9" style="3" bestFit="1" customWidth="1"/>
    <col min="12281" max="12281" width="9.85546875" style="3" bestFit="1" customWidth="1"/>
    <col min="12282" max="12282" width="9.140625" style="3" bestFit="1" customWidth="1"/>
    <col min="12283" max="12283" width="16" style="3" bestFit="1" customWidth="1"/>
    <col min="12284" max="12284" width="9" style="3" bestFit="1" customWidth="1"/>
    <col min="12285" max="12285" width="7.85546875" style="3" bestFit="1" customWidth="1"/>
    <col min="12286" max="12286" width="11.7109375" style="3" bestFit="1" customWidth="1"/>
    <col min="12287" max="12287" width="14.28515625" style="3" customWidth="1"/>
    <col min="12288" max="12288" width="11.7109375" style="3" bestFit="1" customWidth="1"/>
    <col min="12289" max="12289" width="14.140625" style="3" bestFit="1" customWidth="1"/>
    <col min="12290" max="12290" width="16.7109375" style="3" customWidth="1"/>
    <col min="12291" max="12291" width="16.5703125" style="3" customWidth="1"/>
    <col min="12292" max="12293" width="7.85546875" style="3" bestFit="1" customWidth="1"/>
    <col min="12294" max="12294" width="8" style="3" bestFit="1" customWidth="1"/>
    <col min="12295" max="12296" width="7.85546875" style="3" bestFit="1" customWidth="1"/>
    <col min="12297" max="12297" width="9.7109375" style="3" customWidth="1"/>
    <col min="12298" max="12298" width="12.85546875" style="3" customWidth="1"/>
    <col min="12299" max="12535" width="9.140625" style="3"/>
    <col min="12536" max="12536" width="9" style="3" bestFit="1" customWidth="1"/>
    <col min="12537" max="12537" width="9.85546875" style="3" bestFit="1" customWidth="1"/>
    <col min="12538" max="12538" width="9.140625" style="3" bestFit="1" customWidth="1"/>
    <col min="12539" max="12539" width="16" style="3" bestFit="1" customWidth="1"/>
    <col min="12540" max="12540" width="9" style="3" bestFit="1" customWidth="1"/>
    <col min="12541" max="12541" width="7.85546875" style="3" bestFit="1" customWidth="1"/>
    <col min="12542" max="12542" width="11.7109375" style="3" bestFit="1" customWidth="1"/>
    <col min="12543" max="12543" width="14.28515625" style="3" customWidth="1"/>
    <col min="12544" max="12544" width="11.7109375" style="3" bestFit="1" customWidth="1"/>
    <col min="12545" max="12545" width="14.140625" style="3" bestFit="1" customWidth="1"/>
    <col min="12546" max="12546" width="16.7109375" style="3" customWidth="1"/>
    <col min="12547" max="12547" width="16.5703125" style="3" customWidth="1"/>
    <col min="12548" max="12549" width="7.85546875" style="3" bestFit="1" customWidth="1"/>
    <col min="12550" max="12550" width="8" style="3" bestFit="1" customWidth="1"/>
    <col min="12551" max="12552" width="7.85546875" style="3" bestFit="1" customWidth="1"/>
    <col min="12553" max="12553" width="9.7109375" style="3" customWidth="1"/>
    <col min="12554" max="12554" width="12.85546875" style="3" customWidth="1"/>
    <col min="12555" max="12791" width="9.140625" style="3"/>
    <col min="12792" max="12792" width="9" style="3" bestFit="1" customWidth="1"/>
    <col min="12793" max="12793" width="9.85546875" style="3" bestFit="1" customWidth="1"/>
    <col min="12794" max="12794" width="9.140625" style="3" bestFit="1" customWidth="1"/>
    <col min="12795" max="12795" width="16" style="3" bestFit="1" customWidth="1"/>
    <col min="12796" max="12796" width="9" style="3" bestFit="1" customWidth="1"/>
    <col min="12797" max="12797" width="7.85546875" style="3" bestFit="1" customWidth="1"/>
    <col min="12798" max="12798" width="11.7109375" style="3" bestFit="1" customWidth="1"/>
    <col min="12799" max="12799" width="14.28515625" style="3" customWidth="1"/>
    <col min="12800" max="12800" width="11.7109375" style="3" bestFit="1" customWidth="1"/>
    <col min="12801" max="12801" width="14.140625" style="3" bestFit="1" customWidth="1"/>
    <col min="12802" max="12802" width="16.7109375" style="3" customWidth="1"/>
    <col min="12803" max="12803" width="16.5703125" style="3" customWidth="1"/>
    <col min="12804" max="12805" width="7.85546875" style="3" bestFit="1" customWidth="1"/>
    <col min="12806" max="12806" width="8" style="3" bestFit="1" customWidth="1"/>
    <col min="12807" max="12808" width="7.85546875" style="3" bestFit="1" customWidth="1"/>
    <col min="12809" max="12809" width="9.7109375" style="3" customWidth="1"/>
    <col min="12810" max="12810" width="12.85546875" style="3" customWidth="1"/>
    <col min="12811" max="13047" width="9.140625" style="3"/>
    <col min="13048" max="13048" width="9" style="3" bestFit="1" customWidth="1"/>
    <col min="13049" max="13049" width="9.85546875" style="3" bestFit="1" customWidth="1"/>
    <col min="13050" max="13050" width="9.140625" style="3" bestFit="1" customWidth="1"/>
    <col min="13051" max="13051" width="16" style="3" bestFit="1" customWidth="1"/>
    <col min="13052" max="13052" width="9" style="3" bestFit="1" customWidth="1"/>
    <col min="13053" max="13053" width="7.85546875" style="3" bestFit="1" customWidth="1"/>
    <col min="13054" max="13054" width="11.7109375" style="3" bestFit="1" customWidth="1"/>
    <col min="13055" max="13055" width="14.28515625" style="3" customWidth="1"/>
    <col min="13056" max="13056" width="11.7109375" style="3" bestFit="1" customWidth="1"/>
    <col min="13057" max="13057" width="14.140625" style="3" bestFit="1" customWidth="1"/>
    <col min="13058" max="13058" width="16.7109375" style="3" customWidth="1"/>
    <col min="13059" max="13059" width="16.5703125" style="3" customWidth="1"/>
    <col min="13060" max="13061" width="7.85546875" style="3" bestFit="1" customWidth="1"/>
    <col min="13062" max="13062" width="8" style="3" bestFit="1" customWidth="1"/>
    <col min="13063" max="13064" width="7.85546875" style="3" bestFit="1" customWidth="1"/>
    <col min="13065" max="13065" width="9.7109375" style="3" customWidth="1"/>
    <col min="13066" max="13066" width="12.85546875" style="3" customWidth="1"/>
    <col min="13067" max="13303" width="9.140625" style="3"/>
    <col min="13304" max="13304" width="9" style="3" bestFit="1" customWidth="1"/>
    <col min="13305" max="13305" width="9.85546875" style="3" bestFit="1" customWidth="1"/>
    <col min="13306" max="13306" width="9.140625" style="3" bestFit="1" customWidth="1"/>
    <col min="13307" max="13307" width="16" style="3" bestFit="1" customWidth="1"/>
    <col min="13308" max="13308" width="9" style="3" bestFit="1" customWidth="1"/>
    <col min="13309" max="13309" width="7.85546875" style="3" bestFit="1" customWidth="1"/>
    <col min="13310" max="13310" width="11.7109375" style="3" bestFit="1" customWidth="1"/>
    <col min="13311" max="13311" width="14.28515625" style="3" customWidth="1"/>
    <col min="13312" max="13312" width="11.7109375" style="3" bestFit="1" customWidth="1"/>
    <col min="13313" max="13313" width="14.140625" style="3" bestFit="1" customWidth="1"/>
    <col min="13314" max="13314" width="16.7109375" style="3" customWidth="1"/>
    <col min="13315" max="13315" width="16.5703125" style="3" customWidth="1"/>
    <col min="13316" max="13317" width="7.85546875" style="3" bestFit="1" customWidth="1"/>
    <col min="13318" max="13318" width="8" style="3" bestFit="1" customWidth="1"/>
    <col min="13319" max="13320" width="7.85546875" style="3" bestFit="1" customWidth="1"/>
    <col min="13321" max="13321" width="9.7109375" style="3" customWidth="1"/>
    <col min="13322" max="13322" width="12.85546875" style="3" customWidth="1"/>
    <col min="13323" max="13559" width="9.140625" style="3"/>
    <col min="13560" max="13560" width="9" style="3" bestFit="1" customWidth="1"/>
    <col min="13561" max="13561" width="9.85546875" style="3" bestFit="1" customWidth="1"/>
    <col min="13562" max="13562" width="9.140625" style="3" bestFit="1" customWidth="1"/>
    <col min="13563" max="13563" width="16" style="3" bestFit="1" customWidth="1"/>
    <col min="13564" max="13564" width="9" style="3" bestFit="1" customWidth="1"/>
    <col min="13565" max="13565" width="7.85546875" style="3" bestFit="1" customWidth="1"/>
    <col min="13566" max="13566" width="11.7109375" style="3" bestFit="1" customWidth="1"/>
    <col min="13567" max="13567" width="14.28515625" style="3" customWidth="1"/>
    <col min="13568" max="13568" width="11.7109375" style="3" bestFit="1" customWidth="1"/>
    <col min="13569" max="13569" width="14.140625" style="3" bestFit="1" customWidth="1"/>
    <col min="13570" max="13570" width="16.7109375" style="3" customWidth="1"/>
    <col min="13571" max="13571" width="16.5703125" style="3" customWidth="1"/>
    <col min="13572" max="13573" width="7.85546875" style="3" bestFit="1" customWidth="1"/>
    <col min="13574" max="13574" width="8" style="3" bestFit="1" customWidth="1"/>
    <col min="13575" max="13576" width="7.85546875" style="3" bestFit="1" customWidth="1"/>
    <col min="13577" max="13577" width="9.7109375" style="3" customWidth="1"/>
    <col min="13578" max="13578" width="12.85546875" style="3" customWidth="1"/>
    <col min="13579" max="13815" width="9.140625" style="3"/>
    <col min="13816" max="13816" width="9" style="3" bestFit="1" customWidth="1"/>
    <col min="13817" max="13817" width="9.85546875" style="3" bestFit="1" customWidth="1"/>
    <col min="13818" max="13818" width="9.140625" style="3" bestFit="1" customWidth="1"/>
    <col min="13819" max="13819" width="16" style="3" bestFit="1" customWidth="1"/>
    <col min="13820" max="13820" width="9" style="3" bestFit="1" customWidth="1"/>
    <col min="13821" max="13821" width="7.85546875" style="3" bestFit="1" customWidth="1"/>
    <col min="13822" max="13822" width="11.7109375" style="3" bestFit="1" customWidth="1"/>
    <col min="13823" max="13823" width="14.28515625" style="3" customWidth="1"/>
    <col min="13824" max="13824" width="11.7109375" style="3" bestFit="1" customWidth="1"/>
    <col min="13825" max="13825" width="14.140625" style="3" bestFit="1" customWidth="1"/>
    <col min="13826" max="13826" width="16.7109375" style="3" customWidth="1"/>
    <col min="13827" max="13827" width="16.5703125" style="3" customWidth="1"/>
    <col min="13828" max="13829" width="7.85546875" style="3" bestFit="1" customWidth="1"/>
    <col min="13830" max="13830" width="8" style="3" bestFit="1" customWidth="1"/>
    <col min="13831" max="13832" width="7.85546875" style="3" bestFit="1" customWidth="1"/>
    <col min="13833" max="13833" width="9.7109375" style="3" customWidth="1"/>
    <col min="13834" max="13834" width="12.85546875" style="3" customWidth="1"/>
    <col min="13835" max="14071" width="9.140625" style="3"/>
    <col min="14072" max="14072" width="9" style="3" bestFit="1" customWidth="1"/>
    <col min="14073" max="14073" width="9.85546875" style="3" bestFit="1" customWidth="1"/>
    <col min="14074" max="14074" width="9.140625" style="3" bestFit="1" customWidth="1"/>
    <col min="14075" max="14075" width="16" style="3" bestFit="1" customWidth="1"/>
    <col min="14076" max="14076" width="9" style="3" bestFit="1" customWidth="1"/>
    <col min="14077" max="14077" width="7.85546875" style="3" bestFit="1" customWidth="1"/>
    <col min="14078" max="14078" width="11.7109375" style="3" bestFit="1" customWidth="1"/>
    <col min="14079" max="14079" width="14.28515625" style="3" customWidth="1"/>
    <col min="14080" max="14080" width="11.7109375" style="3" bestFit="1" customWidth="1"/>
    <col min="14081" max="14081" width="14.140625" style="3" bestFit="1" customWidth="1"/>
    <col min="14082" max="14082" width="16.7109375" style="3" customWidth="1"/>
    <col min="14083" max="14083" width="16.5703125" style="3" customWidth="1"/>
    <col min="14084" max="14085" width="7.85546875" style="3" bestFit="1" customWidth="1"/>
    <col min="14086" max="14086" width="8" style="3" bestFit="1" customWidth="1"/>
    <col min="14087" max="14088" width="7.85546875" style="3" bestFit="1" customWidth="1"/>
    <col min="14089" max="14089" width="9.7109375" style="3" customWidth="1"/>
    <col min="14090" max="14090" width="12.85546875" style="3" customWidth="1"/>
    <col min="14091" max="14327" width="9.140625" style="3"/>
    <col min="14328" max="14328" width="9" style="3" bestFit="1" customWidth="1"/>
    <col min="14329" max="14329" width="9.85546875" style="3" bestFit="1" customWidth="1"/>
    <col min="14330" max="14330" width="9.140625" style="3" bestFit="1" customWidth="1"/>
    <col min="14331" max="14331" width="16" style="3" bestFit="1" customWidth="1"/>
    <col min="14332" max="14332" width="9" style="3" bestFit="1" customWidth="1"/>
    <col min="14333" max="14333" width="7.85546875" style="3" bestFit="1" customWidth="1"/>
    <col min="14334" max="14334" width="11.7109375" style="3" bestFit="1" customWidth="1"/>
    <col min="14335" max="14335" width="14.28515625" style="3" customWidth="1"/>
    <col min="14336" max="14336" width="11.7109375" style="3" bestFit="1" customWidth="1"/>
    <col min="14337" max="14337" width="14.140625" style="3" bestFit="1" customWidth="1"/>
    <col min="14338" max="14338" width="16.7109375" style="3" customWidth="1"/>
    <col min="14339" max="14339" width="16.5703125" style="3" customWidth="1"/>
    <col min="14340" max="14341" width="7.85546875" style="3" bestFit="1" customWidth="1"/>
    <col min="14342" max="14342" width="8" style="3" bestFit="1" customWidth="1"/>
    <col min="14343" max="14344" width="7.85546875" style="3" bestFit="1" customWidth="1"/>
    <col min="14345" max="14345" width="9.7109375" style="3" customWidth="1"/>
    <col min="14346" max="14346" width="12.85546875" style="3" customWidth="1"/>
    <col min="14347" max="14583" width="9.140625" style="3"/>
    <col min="14584" max="14584" width="9" style="3" bestFit="1" customWidth="1"/>
    <col min="14585" max="14585" width="9.85546875" style="3" bestFit="1" customWidth="1"/>
    <col min="14586" max="14586" width="9.140625" style="3" bestFit="1" customWidth="1"/>
    <col min="14587" max="14587" width="16" style="3" bestFit="1" customWidth="1"/>
    <col min="14588" max="14588" width="9" style="3" bestFit="1" customWidth="1"/>
    <col min="14589" max="14589" width="7.85546875" style="3" bestFit="1" customWidth="1"/>
    <col min="14590" max="14590" width="11.7109375" style="3" bestFit="1" customWidth="1"/>
    <col min="14591" max="14591" width="14.28515625" style="3" customWidth="1"/>
    <col min="14592" max="14592" width="11.7109375" style="3" bestFit="1" customWidth="1"/>
    <col min="14593" max="14593" width="14.140625" style="3" bestFit="1" customWidth="1"/>
    <col min="14594" max="14594" width="16.7109375" style="3" customWidth="1"/>
    <col min="14595" max="14595" width="16.5703125" style="3" customWidth="1"/>
    <col min="14596" max="14597" width="7.85546875" style="3" bestFit="1" customWidth="1"/>
    <col min="14598" max="14598" width="8" style="3" bestFit="1" customWidth="1"/>
    <col min="14599" max="14600" width="7.85546875" style="3" bestFit="1" customWidth="1"/>
    <col min="14601" max="14601" width="9.7109375" style="3" customWidth="1"/>
    <col min="14602" max="14602" width="12.85546875" style="3" customWidth="1"/>
    <col min="14603" max="14839" width="9.140625" style="3"/>
    <col min="14840" max="14840" width="9" style="3" bestFit="1" customWidth="1"/>
    <col min="14841" max="14841" width="9.85546875" style="3" bestFit="1" customWidth="1"/>
    <col min="14842" max="14842" width="9.140625" style="3" bestFit="1" customWidth="1"/>
    <col min="14843" max="14843" width="16" style="3" bestFit="1" customWidth="1"/>
    <col min="14844" max="14844" width="9" style="3" bestFit="1" customWidth="1"/>
    <col min="14845" max="14845" width="7.85546875" style="3" bestFit="1" customWidth="1"/>
    <col min="14846" max="14846" width="11.7109375" style="3" bestFit="1" customWidth="1"/>
    <col min="14847" max="14847" width="14.28515625" style="3" customWidth="1"/>
    <col min="14848" max="14848" width="11.7109375" style="3" bestFit="1" customWidth="1"/>
    <col min="14849" max="14849" width="14.140625" style="3" bestFit="1" customWidth="1"/>
    <col min="14850" max="14850" width="16.7109375" style="3" customWidth="1"/>
    <col min="14851" max="14851" width="16.5703125" style="3" customWidth="1"/>
    <col min="14852" max="14853" width="7.85546875" style="3" bestFit="1" customWidth="1"/>
    <col min="14854" max="14854" width="8" style="3" bestFit="1" customWidth="1"/>
    <col min="14855" max="14856" width="7.85546875" style="3" bestFit="1" customWidth="1"/>
    <col min="14857" max="14857" width="9.7109375" style="3" customWidth="1"/>
    <col min="14858" max="14858" width="12.85546875" style="3" customWidth="1"/>
    <col min="14859" max="15095" width="9.140625" style="3"/>
    <col min="15096" max="15096" width="9" style="3" bestFit="1" customWidth="1"/>
    <col min="15097" max="15097" width="9.85546875" style="3" bestFit="1" customWidth="1"/>
    <col min="15098" max="15098" width="9.140625" style="3" bestFit="1" customWidth="1"/>
    <col min="15099" max="15099" width="16" style="3" bestFit="1" customWidth="1"/>
    <col min="15100" max="15100" width="9" style="3" bestFit="1" customWidth="1"/>
    <col min="15101" max="15101" width="7.85546875" style="3" bestFit="1" customWidth="1"/>
    <col min="15102" max="15102" width="11.7109375" style="3" bestFit="1" customWidth="1"/>
    <col min="15103" max="15103" width="14.28515625" style="3" customWidth="1"/>
    <col min="15104" max="15104" width="11.7109375" style="3" bestFit="1" customWidth="1"/>
    <col min="15105" max="15105" width="14.140625" style="3" bestFit="1" customWidth="1"/>
    <col min="15106" max="15106" width="16.7109375" style="3" customWidth="1"/>
    <col min="15107" max="15107" width="16.5703125" style="3" customWidth="1"/>
    <col min="15108" max="15109" width="7.85546875" style="3" bestFit="1" customWidth="1"/>
    <col min="15110" max="15110" width="8" style="3" bestFit="1" customWidth="1"/>
    <col min="15111" max="15112" width="7.85546875" style="3" bestFit="1" customWidth="1"/>
    <col min="15113" max="15113" width="9.7109375" style="3" customWidth="1"/>
    <col min="15114" max="15114" width="12.85546875" style="3" customWidth="1"/>
    <col min="15115" max="15351" width="9.140625" style="3"/>
    <col min="15352" max="15352" width="9" style="3" bestFit="1" customWidth="1"/>
    <col min="15353" max="15353" width="9.85546875" style="3" bestFit="1" customWidth="1"/>
    <col min="15354" max="15354" width="9.140625" style="3" bestFit="1" customWidth="1"/>
    <col min="15355" max="15355" width="16" style="3" bestFit="1" customWidth="1"/>
    <col min="15356" max="15356" width="9" style="3" bestFit="1" customWidth="1"/>
    <col min="15357" max="15357" width="7.85546875" style="3" bestFit="1" customWidth="1"/>
    <col min="15358" max="15358" width="11.7109375" style="3" bestFit="1" customWidth="1"/>
    <col min="15359" max="15359" width="14.28515625" style="3" customWidth="1"/>
    <col min="15360" max="15360" width="11.7109375" style="3" bestFit="1" customWidth="1"/>
    <col min="15361" max="15361" width="14.140625" style="3" bestFit="1" customWidth="1"/>
    <col min="15362" max="15362" width="16.7109375" style="3" customWidth="1"/>
    <col min="15363" max="15363" width="16.5703125" style="3" customWidth="1"/>
    <col min="15364" max="15365" width="7.85546875" style="3" bestFit="1" customWidth="1"/>
    <col min="15366" max="15366" width="8" style="3" bestFit="1" customWidth="1"/>
    <col min="15367" max="15368" width="7.85546875" style="3" bestFit="1" customWidth="1"/>
    <col min="15369" max="15369" width="9.7109375" style="3" customWidth="1"/>
    <col min="15370" max="15370" width="12.85546875" style="3" customWidth="1"/>
    <col min="15371" max="15607" width="9.140625" style="3"/>
    <col min="15608" max="15608" width="9" style="3" bestFit="1" customWidth="1"/>
    <col min="15609" max="15609" width="9.85546875" style="3" bestFit="1" customWidth="1"/>
    <col min="15610" max="15610" width="9.140625" style="3" bestFit="1" customWidth="1"/>
    <col min="15611" max="15611" width="16" style="3" bestFit="1" customWidth="1"/>
    <col min="15612" max="15612" width="9" style="3" bestFit="1" customWidth="1"/>
    <col min="15613" max="15613" width="7.85546875" style="3" bestFit="1" customWidth="1"/>
    <col min="15614" max="15614" width="11.7109375" style="3" bestFit="1" customWidth="1"/>
    <col min="15615" max="15615" width="14.28515625" style="3" customWidth="1"/>
    <col min="15616" max="15616" width="11.7109375" style="3" bestFit="1" customWidth="1"/>
    <col min="15617" max="15617" width="14.140625" style="3" bestFit="1" customWidth="1"/>
    <col min="15618" max="15618" width="16.7109375" style="3" customWidth="1"/>
    <col min="15619" max="15619" width="16.5703125" style="3" customWidth="1"/>
    <col min="15620" max="15621" width="7.85546875" style="3" bestFit="1" customWidth="1"/>
    <col min="15622" max="15622" width="8" style="3" bestFit="1" customWidth="1"/>
    <col min="15623" max="15624" width="7.85546875" style="3" bestFit="1" customWidth="1"/>
    <col min="15625" max="15625" width="9.7109375" style="3" customWidth="1"/>
    <col min="15626" max="15626" width="12.85546875" style="3" customWidth="1"/>
    <col min="15627" max="15863" width="9.140625" style="3"/>
    <col min="15864" max="15864" width="9" style="3" bestFit="1" customWidth="1"/>
    <col min="15865" max="15865" width="9.85546875" style="3" bestFit="1" customWidth="1"/>
    <col min="15866" max="15866" width="9.140625" style="3" bestFit="1" customWidth="1"/>
    <col min="15867" max="15867" width="16" style="3" bestFit="1" customWidth="1"/>
    <col min="15868" max="15868" width="9" style="3" bestFit="1" customWidth="1"/>
    <col min="15869" max="15869" width="7.85546875" style="3" bestFit="1" customWidth="1"/>
    <col min="15870" max="15870" width="11.7109375" style="3" bestFit="1" customWidth="1"/>
    <col min="15871" max="15871" width="14.28515625" style="3" customWidth="1"/>
    <col min="15872" max="15872" width="11.7109375" style="3" bestFit="1" customWidth="1"/>
    <col min="15873" max="15873" width="14.140625" style="3" bestFit="1" customWidth="1"/>
    <col min="15874" max="15874" width="16.7109375" style="3" customWidth="1"/>
    <col min="15875" max="15875" width="16.5703125" style="3" customWidth="1"/>
    <col min="15876" max="15877" width="7.85546875" style="3" bestFit="1" customWidth="1"/>
    <col min="15878" max="15878" width="8" style="3" bestFit="1" customWidth="1"/>
    <col min="15879" max="15880" width="7.85546875" style="3" bestFit="1" customWidth="1"/>
    <col min="15881" max="15881" width="9.7109375" style="3" customWidth="1"/>
    <col min="15882" max="15882" width="12.85546875" style="3" customWidth="1"/>
    <col min="15883" max="16119" width="9.140625" style="3"/>
    <col min="16120" max="16120" width="9" style="3" bestFit="1" customWidth="1"/>
    <col min="16121" max="16121" width="9.85546875" style="3" bestFit="1" customWidth="1"/>
    <col min="16122" max="16122" width="9.140625" style="3" bestFit="1" customWidth="1"/>
    <col min="16123" max="16123" width="16" style="3" bestFit="1" customWidth="1"/>
    <col min="16124" max="16124" width="9" style="3" bestFit="1" customWidth="1"/>
    <col min="16125" max="16125" width="7.85546875" style="3" bestFit="1" customWidth="1"/>
    <col min="16126" max="16126" width="11.7109375" style="3" bestFit="1" customWidth="1"/>
    <col min="16127" max="16127" width="14.28515625" style="3" customWidth="1"/>
    <col min="16128" max="16128" width="11.7109375" style="3" bestFit="1" customWidth="1"/>
    <col min="16129" max="16129" width="14.140625" style="3" bestFit="1" customWidth="1"/>
    <col min="16130" max="16130" width="16.7109375" style="3" customWidth="1"/>
    <col min="16131" max="16131" width="16.5703125" style="3" customWidth="1"/>
    <col min="16132" max="16133" width="7.85546875" style="3" bestFit="1" customWidth="1"/>
    <col min="16134" max="16134" width="8" style="3" bestFit="1" customWidth="1"/>
    <col min="16135" max="16136" width="7.85546875" style="3" bestFit="1" customWidth="1"/>
    <col min="16137" max="16137" width="9.7109375" style="3" customWidth="1"/>
    <col min="16138" max="16138" width="12.85546875" style="3" customWidth="1"/>
    <col min="16139" max="16384" width="9.140625" style="3"/>
  </cols>
  <sheetData>
    <row r="1" spans="1:32" s="6" customFormat="1" ht="12.75" customHeight="1">
      <c r="A1" s="493" t="s">
        <v>1</v>
      </c>
      <c r="B1" s="523" t="s">
        <v>0</v>
      </c>
      <c r="C1" s="499" t="s">
        <v>7</v>
      </c>
      <c r="D1" s="562" t="s">
        <v>3</v>
      </c>
      <c r="E1" s="563"/>
      <c r="F1" s="559" t="s">
        <v>112</v>
      </c>
      <c r="G1" s="560"/>
      <c r="H1" s="560"/>
      <c r="I1" s="560"/>
      <c r="J1" s="560"/>
      <c r="K1" s="560"/>
      <c r="L1" s="561" t="s">
        <v>236</v>
      </c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</row>
    <row r="2" spans="1:32" ht="23.25" thickBot="1">
      <c r="A2" s="494"/>
      <c r="B2" s="524"/>
      <c r="C2" s="500"/>
      <c r="D2" s="210" t="s">
        <v>4</v>
      </c>
      <c r="E2" s="196" t="s">
        <v>9</v>
      </c>
      <c r="F2" s="211" t="s">
        <v>4</v>
      </c>
      <c r="G2" s="212" t="s">
        <v>9</v>
      </c>
      <c r="H2" s="188">
        <v>4</v>
      </c>
      <c r="I2" s="213">
        <v>5</v>
      </c>
      <c r="J2" s="213" t="s">
        <v>23</v>
      </c>
      <c r="K2" s="214" t="s">
        <v>101</v>
      </c>
      <c r="L2" s="215" t="s">
        <v>167</v>
      </c>
      <c r="M2" s="215" t="s">
        <v>234</v>
      </c>
      <c r="N2" s="215" t="s">
        <v>168</v>
      </c>
      <c r="O2" s="215" t="s">
        <v>359</v>
      </c>
      <c r="P2" s="215" t="s">
        <v>169</v>
      </c>
      <c r="Q2" s="215" t="s">
        <v>360</v>
      </c>
      <c r="R2" s="215" t="s">
        <v>208</v>
      </c>
      <c r="S2" s="215" t="s">
        <v>235</v>
      </c>
      <c r="T2" s="215" t="s">
        <v>209</v>
      </c>
      <c r="U2" s="215" t="s">
        <v>365</v>
      </c>
      <c r="V2" s="215" t="s">
        <v>210</v>
      </c>
      <c r="W2" s="215" t="s">
        <v>361</v>
      </c>
      <c r="X2" s="215" t="s">
        <v>211</v>
      </c>
      <c r="Y2" s="215" t="s">
        <v>415</v>
      </c>
      <c r="Z2" s="215" t="s">
        <v>424</v>
      </c>
      <c r="AA2" s="215" t="s">
        <v>416</v>
      </c>
      <c r="AB2" s="215" t="s">
        <v>423</v>
      </c>
      <c r="AC2" s="215" t="s">
        <v>425</v>
      </c>
      <c r="AD2" s="215"/>
      <c r="AE2" s="215" t="s">
        <v>48</v>
      </c>
      <c r="AF2" s="216" t="s">
        <v>29</v>
      </c>
    </row>
    <row r="3" spans="1:32" s="5" customFormat="1">
      <c r="A3" s="501" t="str">
        <f>'1-συμβολαια'!A3</f>
        <v>..????..</v>
      </c>
      <c r="B3" s="217" t="str">
        <f>'1-συμβολαια'!C3</f>
        <v>κληρονομιά πατρός ΑΠΟΔΟΧΗ</v>
      </c>
      <c r="C3" s="347">
        <f>'1-συμβολαια'!D3</f>
        <v>0</v>
      </c>
      <c r="D3" s="218">
        <f>'3-φύλλα2α'!D3</f>
        <v>4</v>
      </c>
      <c r="E3" s="218">
        <f>'3-φύλλα2α'!E3</f>
        <v>4</v>
      </c>
      <c r="F3" s="219">
        <v>3</v>
      </c>
      <c r="G3" s="481">
        <v>2</v>
      </c>
      <c r="H3" s="297"/>
      <c r="I3" s="220">
        <f t="shared" ref="I3" si="0">D3*F3*5</f>
        <v>60</v>
      </c>
      <c r="J3" s="220">
        <f>H3+I3</f>
        <v>60</v>
      </c>
      <c r="K3" s="220">
        <f t="shared" ref="K3:K28" si="1">E3*G3*5</f>
        <v>40</v>
      </c>
      <c r="L3" s="221">
        <v>35</v>
      </c>
      <c r="M3" s="221">
        <v>10</v>
      </c>
      <c r="N3" s="221">
        <v>20</v>
      </c>
      <c r="O3" s="221">
        <v>2</v>
      </c>
      <c r="P3" s="302"/>
      <c r="Q3" s="302"/>
      <c r="R3" s="302"/>
      <c r="S3" s="302"/>
      <c r="T3" s="302"/>
      <c r="U3" s="302"/>
      <c r="V3" s="221">
        <v>20</v>
      </c>
      <c r="W3" s="221">
        <v>5</v>
      </c>
      <c r="X3" s="302"/>
      <c r="Y3" s="302"/>
      <c r="Z3" s="302"/>
      <c r="AA3" s="302"/>
      <c r="AB3" s="302"/>
      <c r="AC3" s="302"/>
      <c r="AD3" s="302"/>
      <c r="AE3" s="222">
        <f t="shared" ref="AE3" si="2">SUM(L3:AD3)</f>
        <v>92</v>
      </c>
      <c r="AF3" s="301"/>
    </row>
    <row r="4" spans="1:32" s="5" customFormat="1">
      <c r="A4" s="502"/>
      <c r="B4" s="217" t="str">
        <f>'1-συμβολαια'!C4</f>
        <v>κληρονομιά μητρός ΑΠΟΔΟΧΗ - ΑΤΥΠΗ</v>
      </c>
      <c r="C4" s="347">
        <f>'1-συμβολαια'!D4</f>
        <v>0</v>
      </c>
      <c r="D4" s="218">
        <f>'3-φύλλα2α'!D4</f>
        <v>4</v>
      </c>
      <c r="E4" s="218">
        <f>'3-φύλλα2α'!E4</f>
        <v>4</v>
      </c>
      <c r="F4" s="296"/>
      <c r="G4" s="296"/>
      <c r="H4" s="297"/>
      <c r="I4" s="298"/>
      <c r="J4" s="298"/>
      <c r="K4" s="298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302"/>
      <c r="AA4" s="302"/>
      <c r="AB4" s="302"/>
      <c r="AC4" s="302"/>
      <c r="AD4" s="302"/>
      <c r="AE4" s="300">
        <f t="shared" ref="AE4:AE20" si="3">SUM(L4:Y4)</f>
        <v>0</v>
      </c>
      <c r="AF4" s="301"/>
    </row>
    <row r="5" spans="1:32" s="5" customFormat="1">
      <c r="A5" s="502"/>
      <c r="B5" s="217" t="str">
        <f>'1-συμβολαια'!C5</f>
        <v>κληρονομιά πατρός από μητέρα ΑΠΟΔΟΧΗ - ΑΤΥΠΗ</v>
      </c>
      <c r="C5" s="347">
        <f>'1-συμβολαια'!D5</f>
        <v>0</v>
      </c>
      <c r="D5" s="218">
        <f>'3-φύλλα2α'!D5</f>
        <v>4</v>
      </c>
      <c r="E5" s="218">
        <f>'3-φύλλα2α'!E5</f>
        <v>4</v>
      </c>
      <c r="F5" s="296"/>
      <c r="G5" s="296"/>
      <c r="H5" s="297"/>
      <c r="I5" s="298"/>
      <c r="J5" s="298"/>
      <c r="K5" s="298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302"/>
      <c r="AA5" s="302"/>
      <c r="AB5" s="302"/>
      <c r="AC5" s="302"/>
      <c r="AD5" s="302"/>
      <c r="AE5" s="300">
        <f t="shared" si="3"/>
        <v>0</v>
      </c>
      <c r="AF5" s="301"/>
    </row>
    <row r="6" spans="1:32" s="5" customFormat="1">
      <c r="A6" s="503"/>
      <c r="B6" s="217" t="str">
        <f>'1-συμβολαια'!C6</f>
        <v>δωρεά παππού σε πατέρα - ΑΤΥΠΗ 1940</v>
      </c>
      <c r="C6" s="347">
        <f>'1-συμβολαια'!D6</f>
        <v>0</v>
      </c>
      <c r="D6" s="218">
        <f>'3-φύλλα2α'!D6</f>
        <v>4</v>
      </c>
      <c r="E6" s="218">
        <f>'3-φύλλα2α'!E6</f>
        <v>4</v>
      </c>
      <c r="F6" s="296"/>
      <c r="G6" s="296"/>
      <c r="H6" s="297"/>
      <c r="I6" s="298"/>
      <c r="J6" s="298"/>
      <c r="K6" s="298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302"/>
      <c r="AA6" s="302"/>
      <c r="AB6" s="302"/>
      <c r="AC6" s="302"/>
      <c r="AD6" s="302"/>
      <c r="AE6" s="300">
        <f t="shared" si="3"/>
        <v>0</v>
      </c>
      <c r="AF6" s="301"/>
    </row>
    <row r="7" spans="1:32" s="5" customFormat="1">
      <c r="A7" s="507" t="str">
        <f>'1-συμβολαια'!A7</f>
        <v>..????..</v>
      </c>
      <c r="B7" s="217" t="str">
        <f>'1-συμβολαια'!C7</f>
        <v>κληρονομιάς ΑΠΟΔΟΧΗ</v>
      </c>
      <c r="C7" s="347">
        <f>'1-συμβολαια'!D7</f>
        <v>0</v>
      </c>
      <c r="D7" s="218">
        <f>'3-φύλλα2α'!D7</f>
        <v>4</v>
      </c>
      <c r="E7" s="218">
        <f>'3-φύλλα2α'!E7</f>
        <v>4</v>
      </c>
      <c r="F7" s="219">
        <v>3</v>
      </c>
      <c r="G7" s="481">
        <v>2</v>
      </c>
      <c r="H7" s="297"/>
      <c r="I7" s="220">
        <f t="shared" ref="I7:I28" si="4">D7*F7*5</f>
        <v>60</v>
      </c>
      <c r="J7" s="220">
        <f t="shared" ref="J7:J28" si="5">H7+I7</f>
        <v>60</v>
      </c>
      <c r="K7" s="220">
        <f t="shared" si="1"/>
        <v>40</v>
      </c>
      <c r="L7" s="169">
        <v>35</v>
      </c>
      <c r="M7" s="169">
        <v>10</v>
      </c>
      <c r="N7" s="169">
        <v>20</v>
      </c>
      <c r="O7" s="169">
        <v>2</v>
      </c>
      <c r="P7" s="299"/>
      <c r="Q7" s="299"/>
      <c r="R7" s="299"/>
      <c r="S7" s="299"/>
      <c r="T7" s="299"/>
      <c r="U7" s="299"/>
      <c r="V7" s="169">
        <v>20</v>
      </c>
      <c r="W7" s="169">
        <v>5</v>
      </c>
      <c r="X7" s="299"/>
      <c r="Y7" s="299"/>
      <c r="Z7" s="302"/>
      <c r="AA7" s="302"/>
      <c r="AB7" s="302"/>
      <c r="AC7" s="302"/>
      <c r="AD7" s="302"/>
      <c r="AE7" s="222">
        <f t="shared" ref="AE7" si="6">SUM(L7:AD7)</f>
        <v>92</v>
      </c>
      <c r="AF7" s="301"/>
    </row>
    <row r="8" spans="1:32" s="5" customFormat="1">
      <c r="A8" s="502"/>
      <c r="B8" s="217" t="str">
        <f>'1-συμβολαια'!C8</f>
        <v>κληρονομιάς ΑΠΟΔΟΧΗ πατρός από αδερφό - ΑΤΥΠΗ</v>
      </c>
      <c r="C8" s="347">
        <f>'1-συμβολαια'!D8</f>
        <v>0</v>
      </c>
      <c r="D8" s="218">
        <f>'3-φύλλα2α'!D8</f>
        <v>4</v>
      </c>
      <c r="E8" s="218">
        <f>'3-φύλλα2α'!E8</f>
        <v>4</v>
      </c>
      <c r="F8" s="296"/>
      <c r="G8" s="296"/>
      <c r="H8" s="297"/>
      <c r="I8" s="298">
        <f t="shared" si="4"/>
        <v>0</v>
      </c>
      <c r="J8" s="298">
        <f t="shared" si="5"/>
        <v>0</v>
      </c>
      <c r="K8" s="298">
        <f t="shared" si="1"/>
        <v>0</v>
      </c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302"/>
      <c r="AA8" s="302"/>
      <c r="AB8" s="302"/>
      <c r="AC8" s="302"/>
      <c r="AD8" s="302"/>
      <c r="AE8" s="300">
        <f t="shared" si="3"/>
        <v>0</v>
      </c>
      <c r="AF8" s="301"/>
    </row>
    <row r="9" spans="1:32" s="5" customFormat="1">
      <c r="A9" s="503"/>
      <c r="B9" s="217" t="str">
        <f>'1-συμβολαια'!C9</f>
        <v>κληρονομιάς ΑΠΟΔΟΧΗ μητρός από αδερφό - ΑΤΥΠΗ</v>
      </c>
      <c r="C9" s="347">
        <f>'1-συμβολαια'!D9</f>
        <v>0</v>
      </c>
      <c r="D9" s="218">
        <f>'3-φύλλα2α'!D9</f>
        <v>4</v>
      </c>
      <c r="E9" s="218">
        <f>'3-φύλλα2α'!E9</f>
        <v>4</v>
      </c>
      <c r="F9" s="296"/>
      <c r="G9" s="296"/>
      <c r="H9" s="297"/>
      <c r="I9" s="298">
        <f t="shared" si="4"/>
        <v>0</v>
      </c>
      <c r="J9" s="298">
        <f t="shared" si="5"/>
        <v>0</v>
      </c>
      <c r="K9" s="298">
        <f t="shared" si="1"/>
        <v>0</v>
      </c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302"/>
      <c r="AA9" s="302"/>
      <c r="AB9" s="302"/>
      <c r="AC9" s="302"/>
      <c r="AD9" s="302"/>
      <c r="AE9" s="300">
        <f t="shared" si="3"/>
        <v>0</v>
      </c>
      <c r="AF9" s="301"/>
    </row>
    <row r="10" spans="1:32" s="5" customFormat="1">
      <c r="A10" s="197" t="str">
        <f>'1-συμβολαια'!A10</f>
        <v>..????..</v>
      </c>
      <c r="B10" s="217" t="str">
        <f>'1-συμβολαια'!C10</f>
        <v>δωρεά</v>
      </c>
      <c r="C10" s="172">
        <f>'1-συμβολαια'!D10</f>
        <v>40814.230000000003</v>
      </c>
      <c r="D10" s="218">
        <f>'3-φύλλα2α'!D10</f>
        <v>6</v>
      </c>
      <c r="E10" s="218">
        <f>'3-φύλλα2α'!E10</f>
        <v>6</v>
      </c>
      <c r="F10" s="219">
        <v>2</v>
      </c>
      <c r="G10" s="219">
        <v>2</v>
      </c>
      <c r="H10" s="200">
        <f t="shared" ref="H10" si="7">F10*D10*4</f>
        <v>48</v>
      </c>
      <c r="I10" s="298"/>
      <c r="J10" s="220">
        <f t="shared" si="5"/>
        <v>48</v>
      </c>
      <c r="K10" s="220">
        <f>E10*G10*4</f>
        <v>48</v>
      </c>
      <c r="L10" s="169">
        <v>55</v>
      </c>
      <c r="M10" s="169">
        <v>5</v>
      </c>
      <c r="N10" s="169">
        <v>24</v>
      </c>
      <c r="O10" s="169">
        <v>2</v>
      </c>
      <c r="P10" s="169">
        <v>24</v>
      </c>
      <c r="Q10" s="169">
        <v>5</v>
      </c>
      <c r="R10" s="299"/>
      <c r="S10" s="299"/>
      <c r="T10" s="299"/>
      <c r="U10" s="299"/>
      <c r="V10" s="169">
        <v>24</v>
      </c>
      <c r="W10" s="169">
        <v>5</v>
      </c>
      <c r="X10" s="169">
        <v>10</v>
      </c>
      <c r="Y10" s="299"/>
      <c r="Z10" s="302"/>
      <c r="AA10" s="302"/>
      <c r="AB10" s="302"/>
      <c r="AC10" s="302"/>
      <c r="AD10" s="302"/>
      <c r="AE10" s="222">
        <f t="shared" ref="AE10" si="8">SUM(L10:AD10)</f>
        <v>154</v>
      </c>
      <c r="AF10" s="301"/>
    </row>
    <row r="11" spans="1:32" s="5" customFormat="1">
      <c r="A11" s="197" t="str">
        <f>'1-συμβολαια'!A11</f>
        <v>..????..</v>
      </c>
      <c r="B11" s="217" t="str">
        <f>'1-συμβολαια'!C11</f>
        <v>πληρεξούσιο</v>
      </c>
      <c r="C11" s="347">
        <f>'1-συμβολαια'!D11</f>
        <v>0</v>
      </c>
      <c r="D11" s="218">
        <f>'3-φύλλα2α'!D11</f>
        <v>4</v>
      </c>
      <c r="E11" s="218">
        <f>'3-φύλλα2α'!E11</f>
        <v>4</v>
      </c>
      <c r="F11" s="219">
        <v>1</v>
      </c>
      <c r="G11" s="219">
        <v>1</v>
      </c>
      <c r="H11" s="297"/>
      <c r="I11" s="220">
        <f t="shared" si="4"/>
        <v>20</v>
      </c>
      <c r="J11" s="220">
        <f t="shared" si="5"/>
        <v>20</v>
      </c>
      <c r="K11" s="220">
        <f t="shared" si="1"/>
        <v>20</v>
      </c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302"/>
      <c r="AA11" s="302"/>
      <c r="AB11" s="302"/>
      <c r="AC11" s="302"/>
      <c r="AD11" s="302"/>
      <c r="AE11" s="300">
        <f t="shared" si="3"/>
        <v>0</v>
      </c>
      <c r="AF11" s="301"/>
    </row>
    <row r="12" spans="1:32" s="5" customFormat="1">
      <c r="A12" s="197" t="str">
        <f>'1-συμβολαια'!A12</f>
        <v>..????..</v>
      </c>
      <c r="B12" s="217" t="str">
        <f>'1-συμβολαια'!C12</f>
        <v>πληρεξούσιο</v>
      </c>
      <c r="C12" s="347">
        <f>'1-συμβολαια'!D12</f>
        <v>0</v>
      </c>
      <c r="D12" s="218">
        <f>'3-φύλλα2α'!D12</f>
        <v>4</v>
      </c>
      <c r="E12" s="218">
        <f>'3-φύλλα2α'!E12</f>
        <v>4</v>
      </c>
      <c r="F12" s="219">
        <v>1</v>
      </c>
      <c r="G12" s="219">
        <v>1</v>
      </c>
      <c r="H12" s="297"/>
      <c r="I12" s="220">
        <f t="shared" si="4"/>
        <v>20</v>
      </c>
      <c r="J12" s="220">
        <f t="shared" si="5"/>
        <v>20</v>
      </c>
      <c r="K12" s="220">
        <f t="shared" si="1"/>
        <v>20</v>
      </c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302"/>
      <c r="AA12" s="302"/>
      <c r="AB12" s="302"/>
      <c r="AC12" s="302"/>
      <c r="AD12" s="302"/>
      <c r="AE12" s="300"/>
      <c r="AF12" s="329" t="s">
        <v>392</v>
      </c>
    </row>
    <row r="13" spans="1:32" s="5" customFormat="1">
      <c r="A13" s="197" t="str">
        <f>'1-συμβολαια'!A13</f>
        <v>..????..</v>
      </c>
      <c r="B13" s="217" t="str">
        <f>'1-συμβολαια'!C13</f>
        <v>πληρεξούσιο</v>
      </c>
      <c r="C13" s="347">
        <f>'1-συμβολαια'!D13</f>
        <v>0</v>
      </c>
      <c r="D13" s="218">
        <f>'3-φύλλα2α'!D13</f>
        <v>2</v>
      </c>
      <c r="E13" s="218">
        <f>'3-φύλλα2α'!E13</f>
        <v>2</v>
      </c>
      <c r="F13" s="150">
        <v>1</v>
      </c>
      <c r="G13" s="150">
        <v>1</v>
      </c>
      <c r="H13" s="297"/>
      <c r="I13" s="220">
        <f t="shared" si="4"/>
        <v>10</v>
      </c>
      <c r="J13" s="220">
        <f t="shared" si="5"/>
        <v>10</v>
      </c>
      <c r="K13" s="220">
        <f t="shared" si="1"/>
        <v>10</v>
      </c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302"/>
      <c r="AA13" s="302"/>
      <c r="AB13" s="302"/>
      <c r="AC13" s="302"/>
      <c r="AD13" s="302"/>
      <c r="AE13" s="300">
        <f t="shared" si="3"/>
        <v>0</v>
      </c>
      <c r="AF13" s="301"/>
    </row>
    <row r="14" spans="1:32" s="5" customFormat="1">
      <c r="A14" s="197" t="str">
        <f>'1-συμβολαια'!A14</f>
        <v>..????..</v>
      </c>
      <c r="B14" s="217" t="str">
        <f>'1-συμβολαια'!C14</f>
        <v>πληρεξούσιο</v>
      </c>
      <c r="C14" s="347">
        <f>'1-συμβολαια'!D14</f>
        <v>0</v>
      </c>
      <c r="D14" s="218">
        <f>'3-φύλλα2α'!D14</f>
        <v>5</v>
      </c>
      <c r="E14" s="218">
        <f>'3-φύλλα2α'!E14</f>
        <v>5</v>
      </c>
      <c r="F14" s="150">
        <v>2</v>
      </c>
      <c r="G14" s="150">
        <v>2</v>
      </c>
      <c r="H14" s="297"/>
      <c r="I14" s="220">
        <f t="shared" si="4"/>
        <v>50</v>
      </c>
      <c r="J14" s="220">
        <f t="shared" si="5"/>
        <v>50</v>
      </c>
      <c r="K14" s="220">
        <f t="shared" si="1"/>
        <v>50</v>
      </c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302"/>
      <c r="AA14" s="302"/>
      <c r="AB14" s="302"/>
      <c r="AC14" s="302"/>
      <c r="AD14" s="302"/>
      <c r="AE14" s="300">
        <f t="shared" si="3"/>
        <v>0</v>
      </c>
      <c r="AF14" s="301"/>
    </row>
    <row r="15" spans="1:32" s="5" customFormat="1">
      <c r="A15" s="197" t="str">
        <f>'1-συμβολαια'!A15</f>
        <v>..????..</v>
      </c>
      <c r="B15" s="217" t="str">
        <f>'1-συμβολαια'!C15</f>
        <v>μίσθωση 12 έτη  7.800/έτος</v>
      </c>
      <c r="C15" s="172">
        <f>'1-συμβολαια'!D15</f>
        <v>93600</v>
      </c>
      <c r="D15" s="218">
        <f>'3-φύλλα2α'!D15</f>
        <v>7</v>
      </c>
      <c r="E15" s="218">
        <f>'3-φύλλα2α'!E15</f>
        <v>7</v>
      </c>
      <c r="F15" s="150">
        <v>3</v>
      </c>
      <c r="G15" s="150">
        <v>3</v>
      </c>
      <c r="H15" s="200">
        <f t="shared" ref="H15:H28" si="9">F15*D15*4</f>
        <v>84</v>
      </c>
      <c r="I15" s="298"/>
      <c r="J15" s="220">
        <f t="shared" si="5"/>
        <v>84</v>
      </c>
      <c r="K15" s="220">
        <f>E15*G15*4</f>
        <v>84</v>
      </c>
      <c r="L15" s="169">
        <v>60</v>
      </c>
      <c r="M15" s="169">
        <v>10</v>
      </c>
      <c r="N15" s="169">
        <v>28</v>
      </c>
      <c r="O15" s="169">
        <v>2</v>
      </c>
      <c r="P15" s="299"/>
      <c r="Q15" s="299"/>
      <c r="R15" s="299"/>
      <c r="S15" s="299"/>
      <c r="T15" s="299"/>
      <c r="U15" s="299"/>
      <c r="V15" s="169">
        <v>28</v>
      </c>
      <c r="W15" s="169">
        <v>5</v>
      </c>
      <c r="X15" s="169">
        <v>80</v>
      </c>
      <c r="Y15" s="299"/>
      <c r="Z15" s="302"/>
      <c r="AA15" s="302"/>
      <c r="AB15" s="302"/>
      <c r="AC15" s="302"/>
      <c r="AD15" s="302"/>
      <c r="AE15" s="222">
        <f t="shared" ref="AE15" si="10">SUM(L15:AD15)</f>
        <v>213</v>
      </c>
      <c r="AF15" s="170" t="s">
        <v>455</v>
      </c>
    </row>
    <row r="16" spans="1:32" s="5" customFormat="1">
      <c r="A16" s="197" t="str">
        <f>'1-συμβολαια'!A16</f>
        <v>..????..</v>
      </c>
      <c r="B16" s="217" t="str">
        <f>'1-συμβολαια'!C16</f>
        <v>αγοραπωλησίας ΠΡΟΣΥΜΦΩΝΟ τίμημα = 15.000 αρραβών =</v>
      </c>
      <c r="C16" s="172">
        <f>'1-συμβολαια'!D16</f>
        <v>12114</v>
      </c>
      <c r="D16" s="218">
        <f>'3-φύλλα2α'!D16</f>
        <v>5</v>
      </c>
      <c r="E16" s="218">
        <f>'3-φύλλα2α'!E16</f>
        <v>5</v>
      </c>
      <c r="F16" s="150">
        <v>2</v>
      </c>
      <c r="G16" s="150">
        <v>2</v>
      </c>
      <c r="H16" s="200">
        <f t="shared" si="9"/>
        <v>40</v>
      </c>
      <c r="I16" s="298"/>
      <c r="J16" s="220">
        <f t="shared" si="5"/>
        <v>40</v>
      </c>
      <c r="K16" s="220">
        <f>E16*G16*4</f>
        <v>40</v>
      </c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302"/>
      <c r="AA16" s="302"/>
      <c r="AB16" s="302"/>
      <c r="AC16" s="302"/>
      <c r="AD16" s="302"/>
      <c r="AE16" s="300">
        <f t="shared" si="3"/>
        <v>0</v>
      </c>
      <c r="AF16" s="301"/>
    </row>
    <row r="17" spans="1:32" s="5" customFormat="1">
      <c r="A17" s="197" t="str">
        <f>'1-συμβολαια'!A17</f>
        <v>..????..</v>
      </c>
      <c r="B17" s="217" t="str">
        <f>'1-συμβολαια'!C17</f>
        <v>πληρεξούσιο</v>
      </c>
      <c r="C17" s="347">
        <f>'1-συμβολαια'!D17</f>
        <v>0</v>
      </c>
      <c r="D17" s="218">
        <f>'3-φύλλα2α'!D17</f>
        <v>2</v>
      </c>
      <c r="E17" s="218">
        <f>'3-φύλλα2α'!E17</f>
        <v>2</v>
      </c>
      <c r="F17" s="150">
        <v>1</v>
      </c>
      <c r="G17" s="150">
        <v>1</v>
      </c>
      <c r="H17" s="297"/>
      <c r="I17" s="220">
        <f t="shared" si="4"/>
        <v>10</v>
      </c>
      <c r="J17" s="220">
        <f t="shared" si="5"/>
        <v>10</v>
      </c>
      <c r="K17" s="220">
        <f t="shared" si="1"/>
        <v>10</v>
      </c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302"/>
      <c r="AA17" s="302"/>
      <c r="AB17" s="302"/>
      <c r="AC17" s="302"/>
      <c r="AD17" s="302"/>
      <c r="AE17" s="300">
        <f t="shared" si="3"/>
        <v>0</v>
      </c>
      <c r="AF17" s="301"/>
    </row>
    <row r="18" spans="1:32" s="5" customFormat="1">
      <c r="A18" s="197" t="str">
        <f>'1-συμβολαια'!A18</f>
        <v>..????..</v>
      </c>
      <c r="B18" s="217" t="str">
        <f>'1-συμβολαια'!C18</f>
        <v>πληρεξούσιο</v>
      </c>
      <c r="C18" s="347">
        <f>'1-συμβολαια'!D18</f>
        <v>0</v>
      </c>
      <c r="D18" s="218">
        <f>'3-φύλλα2α'!D18</f>
        <v>2</v>
      </c>
      <c r="E18" s="218">
        <f>'3-φύλλα2α'!E18</f>
        <v>2</v>
      </c>
      <c r="F18" s="150">
        <v>1</v>
      </c>
      <c r="G18" s="150">
        <v>1</v>
      </c>
      <c r="H18" s="297"/>
      <c r="I18" s="220">
        <f t="shared" si="4"/>
        <v>10</v>
      </c>
      <c r="J18" s="220">
        <f t="shared" si="5"/>
        <v>10</v>
      </c>
      <c r="K18" s="220">
        <f t="shared" si="1"/>
        <v>10</v>
      </c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302"/>
      <c r="AA18" s="302"/>
      <c r="AB18" s="302"/>
      <c r="AC18" s="302"/>
      <c r="AD18" s="302"/>
      <c r="AE18" s="300">
        <f t="shared" si="3"/>
        <v>0</v>
      </c>
      <c r="AF18" s="301"/>
    </row>
    <row r="19" spans="1:32" s="5" customFormat="1">
      <c r="A19" s="197" t="str">
        <f>'1-συμβολαια'!A19</f>
        <v>..????..</v>
      </c>
      <c r="B19" s="217" t="str">
        <f>'1-συμβολαια'!C19</f>
        <v>πληρεξούσιο</v>
      </c>
      <c r="C19" s="347">
        <f>'1-συμβολαια'!D19</f>
        <v>0</v>
      </c>
      <c r="D19" s="218">
        <f>'3-φύλλα2α'!D19</f>
        <v>3</v>
      </c>
      <c r="E19" s="218">
        <f>'3-φύλλα2α'!E19</f>
        <v>3</v>
      </c>
      <c r="F19" s="150">
        <v>1</v>
      </c>
      <c r="G19" s="150">
        <v>1</v>
      </c>
      <c r="H19" s="297"/>
      <c r="I19" s="220">
        <f t="shared" si="4"/>
        <v>15</v>
      </c>
      <c r="J19" s="220">
        <f t="shared" si="5"/>
        <v>15</v>
      </c>
      <c r="K19" s="220">
        <f t="shared" si="1"/>
        <v>15</v>
      </c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2"/>
      <c r="AA19" s="302"/>
      <c r="AB19" s="302"/>
      <c r="AC19" s="302"/>
      <c r="AD19" s="302"/>
      <c r="AE19" s="300">
        <f t="shared" si="3"/>
        <v>0</v>
      </c>
      <c r="AF19" s="301"/>
    </row>
    <row r="20" spans="1:32" s="5" customFormat="1">
      <c r="A20" s="197" t="str">
        <f>'1-συμβολαια'!A20</f>
        <v>..????..</v>
      </c>
      <c r="B20" s="217" t="str">
        <f>'1-συμβολαια'!C20</f>
        <v>πληρεξούσιο</v>
      </c>
      <c r="C20" s="347">
        <f>'1-συμβολαια'!D20</f>
        <v>0</v>
      </c>
      <c r="D20" s="218">
        <f>'3-φύλλα2α'!D20</f>
        <v>2</v>
      </c>
      <c r="E20" s="218">
        <f>'3-φύλλα2α'!E20</f>
        <v>2</v>
      </c>
      <c r="F20" s="150">
        <v>1</v>
      </c>
      <c r="G20" s="150">
        <v>1</v>
      </c>
      <c r="H20" s="297"/>
      <c r="I20" s="220">
        <f t="shared" si="4"/>
        <v>10</v>
      </c>
      <c r="J20" s="220">
        <f t="shared" si="5"/>
        <v>10</v>
      </c>
      <c r="K20" s="220">
        <f t="shared" si="1"/>
        <v>10</v>
      </c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302"/>
      <c r="AA20" s="302"/>
      <c r="AB20" s="302"/>
      <c r="AC20" s="302"/>
      <c r="AD20" s="302"/>
      <c r="AE20" s="300">
        <f t="shared" si="3"/>
        <v>0</v>
      </c>
      <c r="AF20" s="301"/>
    </row>
    <row r="21" spans="1:32" s="5" customFormat="1">
      <c r="A21" s="197" t="str">
        <f>'1-συμβολαια'!A21</f>
        <v>..????..</v>
      </c>
      <c r="B21" s="217" t="str">
        <f>'1-συμβολαια'!C21</f>
        <v>αγοραπωλησίας  …????.. ΕΓΚΡΙΣΗ και ΥΠΟ ΔΙΑΛΥΤΙΚΗ ΑΙΡΕΣΗ</v>
      </c>
      <c r="C21" s="347">
        <f>'1-συμβολαια'!D21</f>
        <v>0</v>
      </c>
      <c r="D21" s="218">
        <f>'3-φύλλα2α'!D21</f>
        <v>3</v>
      </c>
      <c r="E21" s="218">
        <f>'3-φύλλα2α'!E21</f>
        <v>4</v>
      </c>
      <c r="F21" s="150">
        <v>2</v>
      </c>
      <c r="G21" s="150">
        <v>2</v>
      </c>
      <c r="H21" s="297"/>
      <c r="I21" s="220">
        <f t="shared" si="4"/>
        <v>30</v>
      </c>
      <c r="J21" s="220">
        <f t="shared" si="5"/>
        <v>30</v>
      </c>
      <c r="K21" s="220">
        <f t="shared" si="1"/>
        <v>40</v>
      </c>
      <c r="L21" s="169">
        <v>45</v>
      </c>
      <c r="M21" s="169">
        <v>5</v>
      </c>
      <c r="N21" s="169">
        <v>15</v>
      </c>
      <c r="O21" s="169">
        <v>2</v>
      </c>
      <c r="P21" s="169">
        <v>15</v>
      </c>
      <c r="Q21" s="169">
        <v>5</v>
      </c>
      <c r="R21" s="299"/>
      <c r="S21" s="299"/>
      <c r="T21" s="299"/>
      <c r="U21" s="299"/>
      <c r="V21" s="169">
        <v>15</v>
      </c>
      <c r="W21" s="169">
        <v>5</v>
      </c>
      <c r="X21" s="299"/>
      <c r="Y21" s="299"/>
      <c r="Z21" s="302"/>
      <c r="AA21" s="221">
        <v>10</v>
      </c>
      <c r="AB21" s="221">
        <v>20</v>
      </c>
      <c r="AC21" s="221">
        <v>30</v>
      </c>
      <c r="AD21" s="221">
        <v>5</v>
      </c>
      <c r="AE21" s="222">
        <f t="shared" ref="AE21:AE28" si="11">SUM(L21:AD21)</f>
        <v>172</v>
      </c>
      <c r="AF21" s="170" t="s">
        <v>454</v>
      </c>
    </row>
    <row r="22" spans="1:32" s="5" customFormat="1">
      <c r="A22" s="197" t="str">
        <f>'1-συμβολαια'!A22</f>
        <v>..????..</v>
      </c>
      <c r="B22" s="217" t="str">
        <f>'1-συμβολαια'!C22</f>
        <v>αγοραπωλησίας ……???...  ΕΞΟΦΛΗΣΗ</v>
      </c>
      <c r="C22" s="347">
        <f>'1-συμβολαια'!D22</f>
        <v>0</v>
      </c>
      <c r="D22" s="218">
        <f>'3-φύλλα2α'!D22</f>
        <v>4</v>
      </c>
      <c r="E22" s="218">
        <f>'3-φύλλα2α'!E22</f>
        <v>4</v>
      </c>
      <c r="F22" s="150">
        <v>2</v>
      </c>
      <c r="G22" s="150">
        <v>2</v>
      </c>
      <c r="H22" s="297"/>
      <c r="I22" s="220">
        <f t="shared" si="4"/>
        <v>40</v>
      </c>
      <c r="J22" s="220">
        <f t="shared" si="5"/>
        <v>40</v>
      </c>
      <c r="K22" s="220">
        <f t="shared" si="1"/>
        <v>40</v>
      </c>
      <c r="L22" s="169">
        <v>60</v>
      </c>
      <c r="M22" s="169">
        <v>10</v>
      </c>
      <c r="N22" s="169">
        <v>20</v>
      </c>
      <c r="O22" s="169">
        <v>2</v>
      </c>
      <c r="P22" s="169">
        <v>20</v>
      </c>
      <c r="Q22" s="169">
        <v>5</v>
      </c>
      <c r="R22" s="299"/>
      <c r="S22" s="299"/>
      <c r="T22" s="299"/>
      <c r="U22" s="299"/>
      <c r="V22" s="169">
        <v>20</v>
      </c>
      <c r="W22" s="169">
        <v>5</v>
      </c>
      <c r="X22" s="169">
        <v>10</v>
      </c>
      <c r="Y22" s="299"/>
      <c r="Z22" s="302"/>
      <c r="AA22" s="221"/>
      <c r="AB22" s="221"/>
      <c r="AC22" s="221">
        <v>20</v>
      </c>
      <c r="AD22" s="221">
        <v>5</v>
      </c>
      <c r="AE22" s="222">
        <f t="shared" si="11"/>
        <v>177</v>
      </c>
      <c r="AF22" s="170" t="s">
        <v>453</v>
      </c>
    </row>
    <row r="23" spans="1:32" s="5" customFormat="1">
      <c r="A23" s="197" t="str">
        <f>'1-συμβολαια'!A23</f>
        <v>..????..</v>
      </c>
      <c r="B23" s="217" t="str">
        <f>'1-συμβολαια'!C23</f>
        <v>πληρεξούσιο</v>
      </c>
      <c r="C23" s="347">
        <f>'1-συμβολαια'!D23</f>
        <v>0</v>
      </c>
      <c r="D23" s="218">
        <f>'3-φύλλα2α'!D23</f>
        <v>2</v>
      </c>
      <c r="E23" s="218">
        <f>'3-φύλλα2α'!E23</f>
        <v>2</v>
      </c>
      <c r="F23" s="150">
        <v>1</v>
      </c>
      <c r="G23" s="150">
        <v>1</v>
      </c>
      <c r="H23" s="297"/>
      <c r="I23" s="220">
        <f t="shared" si="4"/>
        <v>10</v>
      </c>
      <c r="J23" s="220">
        <f t="shared" si="5"/>
        <v>10</v>
      </c>
      <c r="K23" s="220">
        <f t="shared" si="1"/>
        <v>10</v>
      </c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302"/>
      <c r="AA23" s="302"/>
      <c r="AB23" s="302"/>
      <c r="AC23" s="302"/>
      <c r="AD23" s="302"/>
      <c r="AE23" s="300">
        <f t="shared" si="11"/>
        <v>0</v>
      </c>
      <c r="AF23" s="301"/>
    </row>
    <row r="24" spans="1:32" s="5" customFormat="1">
      <c r="A24" s="197" t="str">
        <f>'1-συμβολαια'!A24</f>
        <v>..????..</v>
      </c>
      <c r="B24" s="217" t="str">
        <f>'1-συμβολαια'!C24</f>
        <v>πληρεξούσιο</v>
      </c>
      <c r="C24" s="347">
        <f>'1-συμβολαια'!D24</f>
        <v>0</v>
      </c>
      <c r="D24" s="218">
        <f>'3-φύλλα2α'!D24</f>
        <v>3</v>
      </c>
      <c r="E24" s="218">
        <f>'3-φύλλα2α'!E24</f>
        <v>3</v>
      </c>
      <c r="F24" s="150">
        <v>1</v>
      </c>
      <c r="G24" s="150">
        <v>1</v>
      </c>
      <c r="H24" s="297"/>
      <c r="I24" s="220">
        <f t="shared" si="4"/>
        <v>15</v>
      </c>
      <c r="J24" s="220">
        <f t="shared" si="5"/>
        <v>15</v>
      </c>
      <c r="K24" s="220">
        <f t="shared" si="1"/>
        <v>15</v>
      </c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302"/>
      <c r="AA24" s="302"/>
      <c r="AB24" s="302"/>
      <c r="AC24" s="302"/>
      <c r="AD24" s="302"/>
      <c r="AE24" s="300"/>
      <c r="AF24" s="301"/>
    </row>
    <row r="25" spans="1:32" s="5" customFormat="1">
      <c r="A25" s="197" t="str">
        <f>'1-συμβολαια'!A25</f>
        <v>..????..</v>
      </c>
      <c r="B25" s="217" t="str">
        <f>'1-συμβολαια'!C25</f>
        <v>πληρεξούσιο</v>
      </c>
      <c r="C25" s="347">
        <f>'1-συμβολαια'!D25</f>
        <v>0</v>
      </c>
      <c r="D25" s="218">
        <f>'3-φύλλα2α'!D25</f>
        <v>3</v>
      </c>
      <c r="E25" s="218">
        <f>'3-φύλλα2α'!E25</f>
        <v>3</v>
      </c>
      <c r="F25" s="150">
        <v>1</v>
      </c>
      <c r="G25" s="150">
        <v>1</v>
      </c>
      <c r="H25" s="297"/>
      <c r="I25" s="220">
        <f t="shared" si="4"/>
        <v>15</v>
      </c>
      <c r="J25" s="220">
        <f t="shared" si="5"/>
        <v>15</v>
      </c>
      <c r="K25" s="220">
        <f t="shared" si="1"/>
        <v>15</v>
      </c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302"/>
      <c r="AA25" s="302"/>
      <c r="AB25" s="302"/>
      <c r="AC25" s="302"/>
      <c r="AD25" s="302"/>
      <c r="AE25" s="300">
        <f t="shared" si="11"/>
        <v>0</v>
      </c>
      <c r="AF25" s="301"/>
    </row>
    <row r="26" spans="1:32" s="5" customFormat="1">
      <c r="A26" s="197" t="str">
        <f>'1-συμβολαια'!A26</f>
        <v>..????..</v>
      </c>
      <c r="B26" s="217" t="str">
        <f>'1-συμβολαια'!C26</f>
        <v>αγοραπωλησίας ……???... ΕΞΟΦΛΗΣΗ</v>
      </c>
      <c r="C26" s="347">
        <f>'1-συμβολαια'!D26</f>
        <v>0</v>
      </c>
      <c r="D26" s="218">
        <f>'3-φύλλα2α'!D26</f>
        <v>6</v>
      </c>
      <c r="E26" s="218">
        <f>'3-φύλλα2α'!E26</f>
        <v>6</v>
      </c>
      <c r="F26" s="150">
        <v>2</v>
      </c>
      <c r="G26" s="150">
        <v>2</v>
      </c>
      <c r="H26" s="297"/>
      <c r="I26" s="220">
        <f t="shared" si="4"/>
        <v>60</v>
      </c>
      <c r="J26" s="220">
        <f t="shared" si="5"/>
        <v>60</v>
      </c>
      <c r="K26" s="220">
        <f t="shared" si="1"/>
        <v>60</v>
      </c>
      <c r="L26" s="169">
        <v>105</v>
      </c>
      <c r="M26" s="169">
        <v>10</v>
      </c>
      <c r="N26" s="169">
        <v>30</v>
      </c>
      <c r="O26" s="169">
        <v>2</v>
      </c>
      <c r="P26" s="299"/>
      <c r="Q26" s="299"/>
      <c r="R26" s="169">
        <v>30</v>
      </c>
      <c r="S26" s="169">
        <v>2</v>
      </c>
      <c r="T26" s="169">
        <v>30</v>
      </c>
      <c r="U26" s="169">
        <v>2</v>
      </c>
      <c r="V26" s="169">
        <v>60</v>
      </c>
      <c r="W26" s="169">
        <v>10</v>
      </c>
      <c r="X26" s="299"/>
      <c r="Y26" s="299"/>
      <c r="Z26" s="302"/>
      <c r="AA26" s="302"/>
      <c r="AB26" s="221">
        <v>60</v>
      </c>
      <c r="AC26" s="221">
        <v>5</v>
      </c>
      <c r="AD26" s="302"/>
      <c r="AE26" s="222">
        <f t="shared" si="11"/>
        <v>346</v>
      </c>
      <c r="AF26" s="170" t="s">
        <v>452</v>
      </c>
    </row>
    <row r="27" spans="1:32" s="5" customFormat="1">
      <c r="A27" s="507" t="str">
        <f>'1-συμβολαια'!A27</f>
        <v>..????..</v>
      </c>
      <c r="B27" s="217" t="str">
        <f>'1-συμβολαια'!C27</f>
        <v>κληρονομιάς ΑΠΟΔΟΧΗ</v>
      </c>
      <c r="C27" s="347">
        <f>'1-συμβολαια'!D27</f>
        <v>0</v>
      </c>
      <c r="D27" s="218">
        <f>'3-φύλλα2α'!D27</f>
        <v>3</v>
      </c>
      <c r="E27" s="218">
        <f>'3-φύλλα2α'!E27</f>
        <v>3</v>
      </c>
      <c r="F27" s="150">
        <v>2</v>
      </c>
      <c r="G27" s="150">
        <v>2</v>
      </c>
      <c r="H27" s="297"/>
      <c r="I27" s="220">
        <f t="shared" si="4"/>
        <v>30</v>
      </c>
      <c r="J27" s="220">
        <f t="shared" si="5"/>
        <v>30</v>
      </c>
      <c r="K27" s="220">
        <f t="shared" si="1"/>
        <v>30</v>
      </c>
      <c r="L27" s="169">
        <v>10</v>
      </c>
      <c r="M27" s="169">
        <v>5</v>
      </c>
      <c r="N27" s="169">
        <v>15</v>
      </c>
      <c r="O27" s="169">
        <v>2</v>
      </c>
      <c r="P27" s="299"/>
      <c r="Q27" s="299"/>
      <c r="R27" s="299"/>
      <c r="S27" s="299"/>
      <c r="T27" s="299"/>
      <c r="U27" s="299"/>
      <c r="V27" s="169">
        <v>15</v>
      </c>
      <c r="W27" s="169">
        <v>5</v>
      </c>
      <c r="X27" s="299"/>
      <c r="Y27" s="299"/>
      <c r="Z27" s="302"/>
      <c r="AA27" s="302"/>
      <c r="AB27" s="302"/>
      <c r="AC27" s="302"/>
      <c r="AD27" s="302"/>
      <c r="AE27" s="222">
        <f t="shared" si="11"/>
        <v>52</v>
      </c>
      <c r="AF27" s="301"/>
    </row>
    <row r="28" spans="1:32" s="5" customFormat="1">
      <c r="A28" s="503"/>
      <c r="B28" s="217" t="str">
        <f>'1-συμβολαια'!C28</f>
        <v>κληρονομιάς ΑΠΟΔΟΧΗ μητρός από παππού ΑΤΥΠΗ</v>
      </c>
      <c r="C28" s="347">
        <f>'1-συμβολαια'!D28</f>
        <v>0</v>
      </c>
      <c r="D28" s="218">
        <f>'3-φύλλα2α'!D28</f>
        <v>3</v>
      </c>
      <c r="E28" s="218">
        <f>'3-φύλλα2α'!E28</f>
        <v>3</v>
      </c>
      <c r="F28" s="332"/>
      <c r="G28" s="332"/>
      <c r="H28" s="297">
        <f t="shared" si="9"/>
        <v>0</v>
      </c>
      <c r="I28" s="298">
        <f t="shared" si="4"/>
        <v>0</v>
      </c>
      <c r="J28" s="298">
        <f t="shared" si="5"/>
        <v>0</v>
      </c>
      <c r="K28" s="298">
        <f t="shared" si="1"/>
        <v>0</v>
      </c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302"/>
      <c r="AA28" s="302"/>
      <c r="AB28" s="302"/>
      <c r="AC28" s="302"/>
      <c r="AD28" s="302"/>
      <c r="AE28" s="300">
        <f t="shared" si="11"/>
        <v>0</v>
      </c>
      <c r="AF28" s="301"/>
    </row>
    <row r="29" spans="1:32">
      <c r="A29" s="491" t="s">
        <v>48</v>
      </c>
      <c r="B29" s="492"/>
      <c r="C29" s="492"/>
      <c r="D29" s="492"/>
      <c r="E29" s="492"/>
      <c r="F29" s="203">
        <f t="shared" ref="F29:T29" si="12">SUM(F3:F28)</f>
        <v>33</v>
      </c>
      <c r="G29" s="203">
        <f t="shared" si="12"/>
        <v>31</v>
      </c>
      <c r="H29" s="203">
        <f t="shared" si="12"/>
        <v>172</v>
      </c>
      <c r="I29" s="203">
        <f t="shared" si="12"/>
        <v>465</v>
      </c>
      <c r="J29" s="203">
        <f t="shared" si="12"/>
        <v>637</v>
      </c>
      <c r="K29" s="203">
        <f t="shared" si="12"/>
        <v>607</v>
      </c>
      <c r="L29" s="203">
        <f t="shared" si="12"/>
        <v>405</v>
      </c>
      <c r="M29" s="203">
        <f t="shared" si="12"/>
        <v>65</v>
      </c>
      <c r="N29" s="203">
        <f t="shared" si="12"/>
        <v>172</v>
      </c>
      <c r="O29" s="203">
        <f t="shared" si="12"/>
        <v>16</v>
      </c>
      <c r="P29" s="203">
        <f t="shared" si="12"/>
        <v>59</v>
      </c>
      <c r="Q29" s="203">
        <f t="shared" si="12"/>
        <v>15</v>
      </c>
      <c r="R29" s="203">
        <f t="shared" si="12"/>
        <v>30</v>
      </c>
      <c r="S29" s="203">
        <f t="shared" si="12"/>
        <v>2</v>
      </c>
      <c r="T29" s="203">
        <f t="shared" si="12"/>
        <v>30</v>
      </c>
      <c r="U29" s="203">
        <f t="shared" ref="U29:AD29" si="13">SUM(U3:U28)</f>
        <v>2</v>
      </c>
      <c r="V29" s="203">
        <f t="shared" si="13"/>
        <v>202</v>
      </c>
      <c r="W29" s="203">
        <f t="shared" si="13"/>
        <v>45</v>
      </c>
      <c r="X29" s="203">
        <f t="shared" si="13"/>
        <v>100</v>
      </c>
      <c r="Y29" s="203">
        <f t="shared" si="13"/>
        <v>0</v>
      </c>
      <c r="Z29" s="203">
        <f t="shared" si="13"/>
        <v>0</v>
      </c>
      <c r="AA29" s="203">
        <f t="shared" si="13"/>
        <v>10</v>
      </c>
      <c r="AB29" s="203">
        <f t="shared" si="13"/>
        <v>80</v>
      </c>
      <c r="AC29" s="203">
        <f t="shared" si="13"/>
        <v>55</v>
      </c>
      <c r="AD29" s="203">
        <f t="shared" si="13"/>
        <v>10</v>
      </c>
      <c r="AE29" s="203">
        <f>SUM(AE3:AE28)</f>
        <v>1298</v>
      </c>
    </row>
    <row r="31" spans="1:32">
      <c r="L31" s="260" t="s">
        <v>212</v>
      </c>
      <c r="M31" s="256"/>
      <c r="N31" s="256"/>
      <c r="O31" s="256"/>
      <c r="P31" s="256"/>
      <c r="Q31" s="256"/>
      <c r="R31" s="257"/>
      <c r="S31" s="257"/>
      <c r="T31" s="257"/>
      <c r="U31" s="257"/>
      <c r="V31" s="257"/>
      <c r="W31" s="257"/>
      <c r="X31" s="257"/>
      <c r="Y31" s="76"/>
      <c r="Z31" s="76"/>
      <c r="AA31" s="76"/>
      <c r="AB31" s="76"/>
      <c r="AC31" s="76"/>
      <c r="AD31" s="76"/>
      <c r="AE31" s="76"/>
    </row>
    <row r="32" spans="1:32">
      <c r="L32" s="257"/>
      <c r="M32" s="259" t="s">
        <v>298</v>
      </c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76"/>
      <c r="Z32" s="76"/>
      <c r="AA32" s="76"/>
      <c r="AB32" s="76"/>
      <c r="AC32" s="76"/>
      <c r="AD32" s="76"/>
      <c r="AE32" s="76"/>
    </row>
    <row r="33" spans="12:32">
      <c r="L33" s="257"/>
      <c r="M33" s="257"/>
      <c r="N33" s="261" t="s">
        <v>323</v>
      </c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76"/>
      <c r="Z33" s="76"/>
      <c r="AA33" s="76"/>
      <c r="AB33" s="76"/>
      <c r="AC33" s="76"/>
      <c r="AD33" s="76"/>
      <c r="AE33" s="76"/>
    </row>
    <row r="34" spans="12:32">
      <c r="L34" s="257"/>
      <c r="M34" s="257"/>
      <c r="N34" s="257"/>
      <c r="O34" s="259" t="s">
        <v>333</v>
      </c>
      <c r="P34" s="257"/>
      <c r="Q34" s="257"/>
      <c r="R34" s="257"/>
      <c r="S34" s="257"/>
      <c r="T34" s="257"/>
      <c r="U34" s="257"/>
      <c r="V34" s="257"/>
      <c r="W34" s="257"/>
      <c r="X34" s="257"/>
      <c r="Y34" s="76"/>
      <c r="Z34" s="76"/>
      <c r="AA34" s="76"/>
      <c r="AB34" s="76"/>
      <c r="AC34" s="76"/>
      <c r="AD34" s="76"/>
      <c r="AE34" s="76"/>
    </row>
    <row r="35" spans="12:32">
      <c r="L35" s="257"/>
      <c r="M35" s="257"/>
      <c r="N35" s="257"/>
      <c r="O35" s="257"/>
      <c r="P35" s="261" t="s">
        <v>364</v>
      </c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76"/>
    </row>
    <row r="36" spans="12:32">
      <c r="L36" s="257"/>
      <c r="M36" s="257"/>
      <c r="N36" s="257"/>
      <c r="O36" s="257"/>
      <c r="P36" s="257"/>
      <c r="Q36" s="259" t="s">
        <v>324</v>
      </c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76"/>
    </row>
    <row r="37" spans="12:32">
      <c r="L37" s="257"/>
      <c r="M37" s="257"/>
      <c r="N37" s="257"/>
      <c r="O37" s="257"/>
      <c r="P37" s="257"/>
      <c r="Q37" s="257"/>
      <c r="R37" s="261" t="s">
        <v>325</v>
      </c>
      <c r="S37" s="261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76"/>
    </row>
    <row r="38" spans="12:32">
      <c r="L38" s="257"/>
      <c r="M38" s="257"/>
      <c r="N38" s="257"/>
      <c r="O38" s="257"/>
      <c r="P38" s="257"/>
      <c r="Q38" s="257"/>
      <c r="R38" s="257"/>
      <c r="S38" s="259" t="s">
        <v>362</v>
      </c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76"/>
    </row>
    <row r="39" spans="12:32">
      <c r="L39" s="257"/>
      <c r="M39" s="257"/>
      <c r="N39" s="257"/>
      <c r="O39" s="257"/>
      <c r="P39" s="257"/>
      <c r="Q39" s="257"/>
      <c r="R39" s="257"/>
      <c r="S39" s="257"/>
      <c r="T39" s="261" t="s">
        <v>326</v>
      </c>
      <c r="U39" s="259"/>
      <c r="V39" s="257"/>
      <c r="W39" s="257"/>
      <c r="X39" s="257"/>
      <c r="Y39" s="257"/>
      <c r="Z39" s="257"/>
      <c r="AA39" s="257"/>
      <c r="AB39" s="257"/>
      <c r="AC39" s="257"/>
      <c r="AD39" s="257"/>
      <c r="AE39" s="76"/>
    </row>
    <row r="40" spans="12:32">
      <c r="L40" s="257"/>
      <c r="M40" s="257"/>
      <c r="N40" s="257"/>
      <c r="O40" s="257"/>
      <c r="P40" s="257"/>
      <c r="Q40" s="257"/>
      <c r="R40" s="257"/>
      <c r="S40" s="257"/>
      <c r="T40" s="259"/>
      <c r="U40" s="259" t="s">
        <v>363</v>
      </c>
      <c r="V40" s="257"/>
      <c r="W40" s="257"/>
      <c r="X40" s="257"/>
      <c r="Y40" s="257"/>
      <c r="Z40" s="257"/>
      <c r="AA40" s="257"/>
      <c r="AB40" s="257"/>
      <c r="AC40" s="257"/>
      <c r="AD40" s="257"/>
      <c r="AE40" s="76"/>
    </row>
    <row r="41" spans="12:32"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61" t="s">
        <v>327</v>
      </c>
      <c r="W41" s="257"/>
      <c r="X41" s="257"/>
      <c r="Y41" s="257"/>
      <c r="Z41" s="257"/>
      <c r="AA41" s="257"/>
      <c r="AB41" s="257"/>
      <c r="AC41" s="257"/>
      <c r="AD41" s="257"/>
      <c r="AE41" s="76"/>
      <c r="AF41" s="223"/>
    </row>
    <row r="42" spans="12:32"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9" t="s">
        <v>328</v>
      </c>
      <c r="X42" s="257"/>
      <c r="Y42" s="257"/>
      <c r="Z42" s="257"/>
      <c r="AA42" s="257"/>
      <c r="AB42" s="257"/>
      <c r="AC42" s="257"/>
      <c r="AD42" s="257"/>
      <c r="AE42" s="76"/>
      <c r="AF42" s="223"/>
    </row>
    <row r="43" spans="12:32"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61" t="s">
        <v>417</v>
      </c>
      <c r="Y43" s="258"/>
      <c r="Z43" s="258"/>
      <c r="AA43" s="258"/>
      <c r="AB43" s="258"/>
      <c r="AC43" s="258"/>
      <c r="AD43" s="258"/>
      <c r="AE43" s="259"/>
    </row>
    <row r="44" spans="12:32">
      <c r="L44" s="76"/>
      <c r="M44" s="76"/>
      <c r="N44" s="76"/>
      <c r="O44" s="76"/>
      <c r="P44" s="257"/>
      <c r="Q44" s="257"/>
      <c r="R44" s="257"/>
      <c r="S44" s="257"/>
      <c r="T44" s="257"/>
      <c r="U44" s="257"/>
      <c r="V44" s="257"/>
      <c r="W44" s="257"/>
      <c r="X44" s="257"/>
      <c r="Y44" s="261" t="s">
        <v>418</v>
      </c>
      <c r="Z44" s="259"/>
      <c r="AA44" s="259"/>
      <c r="AB44" s="259"/>
      <c r="AC44" s="259"/>
      <c r="AD44" s="259"/>
      <c r="AE44" s="76"/>
    </row>
    <row r="45" spans="12:32">
      <c r="L45" s="2"/>
      <c r="M45" s="2"/>
      <c r="N45" s="2"/>
      <c r="O45" s="2"/>
      <c r="Z45" s="259" t="s">
        <v>419</v>
      </c>
      <c r="AA45" s="258"/>
      <c r="AB45" s="258"/>
      <c r="AC45" s="258"/>
    </row>
    <row r="46" spans="12:32">
      <c r="Z46" s="257"/>
      <c r="AA46" s="261" t="s">
        <v>420</v>
      </c>
      <c r="AB46" s="261"/>
      <c r="AC46" s="261"/>
      <c r="AD46" s="258"/>
    </row>
    <row r="47" spans="12:32">
      <c r="AA47" s="257"/>
      <c r="AB47" s="261" t="s">
        <v>421</v>
      </c>
      <c r="AC47" s="257"/>
      <c r="AD47" s="259"/>
    </row>
    <row r="48" spans="12:32">
      <c r="AC48" s="259" t="s">
        <v>422</v>
      </c>
    </row>
    <row r="49" spans="2:31">
      <c r="B49" s="144" t="s">
        <v>241</v>
      </c>
      <c r="K49" s="462"/>
      <c r="AE49" s="467"/>
    </row>
    <row r="50" spans="2:31">
      <c r="B50" s="145" t="s">
        <v>242</v>
      </c>
      <c r="J50" s="147" t="s">
        <v>443</v>
      </c>
      <c r="K50" s="53">
        <f>J29-K29</f>
        <v>30</v>
      </c>
      <c r="L50" s="466">
        <f>L29</f>
        <v>405</v>
      </c>
      <c r="M50" s="466">
        <f t="shared" ref="M50:AE50" si="14">M29</f>
        <v>65</v>
      </c>
      <c r="N50" s="466">
        <f t="shared" si="14"/>
        <v>172</v>
      </c>
      <c r="O50" s="466">
        <f t="shared" si="14"/>
        <v>16</v>
      </c>
      <c r="P50" s="466">
        <f t="shared" si="14"/>
        <v>59</v>
      </c>
      <c r="Q50" s="466">
        <f t="shared" si="14"/>
        <v>15</v>
      </c>
      <c r="R50" s="466">
        <f t="shared" si="14"/>
        <v>30</v>
      </c>
      <c r="S50" s="466">
        <f t="shared" si="14"/>
        <v>2</v>
      </c>
      <c r="T50" s="466">
        <f t="shared" si="14"/>
        <v>30</v>
      </c>
      <c r="U50" s="466">
        <f t="shared" si="14"/>
        <v>2</v>
      </c>
      <c r="V50" s="466">
        <f t="shared" si="14"/>
        <v>202</v>
      </c>
      <c r="W50" s="466">
        <f t="shared" si="14"/>
        <v>45</v>
      </c>
      <c r="X50" s="466">
        <f t="shared" si="14"/>
        <v>100</v>
      </c>
      <c r="Y50" s="466">
        <f t="shared" si="14"/>
        <v>0</v>
      </c>
      <c r="Z50" s="466">
        <f t="shared" si="14"/>
        <v>0</v>
      </c>
      <c r="AA50" s="466">
        <f t="shared" si="14"/>
        <v>10</v>
      </c>
      <c r="AB50" s="466">
        <f t="shared" si="14"/>
        <v>80</v>
      </c>
      <c r="AC50" s="466">
        <f t="shared" si="14"/>
        <v>55</v>
      </c>
      <c r="AD50" s="466">
        <f t="shared" si="14"/>
        <v>10</v>
      </c>
      <c r="AE50" s="466">
        <f t="shared" si="14"/>
        <v>1298</v>
      </c>
    </row>
  </sheetData>
  <mergeCells count="10">
    <mergeCell ref="F1:K1"/>
    <mergeCell ref="L1:AF1"/>
    <mergeCell ref="A29:E29"/>
    <mergeCell ref="A1:A2"/>
    <mergeCell ref="B1:B2"/>
    <mergeCell ref="D1:E1"/>
    <mergeCell ref="C1:C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41"/>
  <sheetViews>
    <sheetView workbookViewId="0">
      <pane ySplit="2" topLeftCell="A3" activePane="bottomLeft" state="frozen"/>
      <selection pane="bottomLeft" activeCell="AG15" sqref="AG15"/>
    </sheetView>
  </sheetViews>
  <sheetFormatPr defaultRowHeight="11.25"/>
  <cols>
    <col min="1" max="1" width="7.5703125" style="8" bestFit="1" customWidth="1"/>
    <col min="2" max="2" width="44.85546875" style="79" customWidth="1"/>
    <col min="3" max="3" width="11.7109375" style="3" customWidth="1"/>
    <col min="4" max="4" width="13.140625" style="3" customWidth="1"/>
    <col min="5" max="5" width="10.28515625" style="3" customWidth="1"/>
    <col min="6" max="6" width="9.5703125" style="2" bestFit="1" customWidth="1"/>
    <col min="7" max="12" width="9.5703125" style="2" customWidth="1"/>
    <col min="13" max="13" width="10.7109375" style="2" bestFit="1" customWidth="1"/>
    <col min="14" max="14" width="10.140625" style="2" bestFit="1" customWidth="1"/>
    <col min="15" max="15" width="7.42578125" style="2" customWidth="1"/>
    <col min="16" max="16" width="9.5703125" style="2" bestFit="1" customWidth="1"/>
    <col min="17" max="17" width="11.85546875" style="3" customWidth="1"/>
    <col min="18" max="18" width="14.28515625" style="3" customWidth="1"/>
    <col min="19" max="19" width="11.28515625" style="3" customWidth="1"/>
    <col min="20" max="20" width="11.28515625" style="9" customWidth="1"/>
    <col min="21" max="21" width="9.28515625" style="15" bestFit="1" customWidth="1"/>
    <col min="22" max="22" width="5.7109375" style="3" bestFit="1" customWidth="1"/>
    <col min="23" max="23" width="7.28515625" style="3" bestFit="1" customWidth="1"/>
    <col min="24" max="24" width="8.85546875" style="3" bestFit="1" customWidth="1"/>
    <col min="25" max="25" width="12.5703125" style="3" customWidth="1"/>
    <col min="26" max="26" width="8.140625" style="2" bestFit="1" customWidth="1"/>
    <col min="27" max="27" width="7.7109375" style="3" bestFit="1" customWidth="1"/>
    <col min="28" max="28" width="12.7109375" style="3" customWidth="1"/>
    <col min="29" max="29" width="5.7109375" style="3" customWidth="1"/>
    <col min="30" max="30" width="7.42578125" style="3" customWidth="1"/>
    <col min="31" max="31" width="10.7109375" style="15" bestFit="1" customWidth="1"/>
    <col min="32" max="32" width="8.28515625" style="3" bestFit="1" customWidth="1"/>
    <col min="33" max="33" width="9.7109375" style="3" bestFit="1" customWidth="1"/>
    <col min="34" max="34" width="6" style="3" bestFit="1" customWidth="1"/>
    <col min="35" max="35" width="3.5703125" style="3" bestFit="1" customWidth="1"/>
    <col min="36" max="37" width="10.5703125" style="8" customWidth="1"/>
    <col min="38" max="38" width="6.85546875" style="8" customWidth="1"/>
    <col min="39" max="39" width="6.7109375" style="3" customWidth="1"/>
    <col min="40" max="40" width="5.7109375" style="3" bestFit="1" customWidth="1"/>
    <col min="41" max="41" width="3.140625" style="3" bestFit="1" customWidth="1"/>
    <col min="42" max="42" width="7.140625" style="3" bestFit="1" customWidth="1"/>
    <col min="43" max="43" width="8.7109375" style="3" bestFit="1" customWidth="1"/>
    <col min="44" max="44" width="15.140625" style="3" customWidth="1"/>
    <col min="45" max="45" width="5.7109375" style="3" bestFit="1" customWidth="1"/>
    <col min="46" max="46" width="8.28515625" style="3" customWidth="1"/>
    <col min="47" max="47" width="16.85546875" style="3" customWidth="1"/>
    <col min="48" max="49" width="8.85546875" style="3" bestFit="1" customWidth="1"/>
    <col min="50" max="50" width="7.5703125" style="3" bestFit="1" customWidth="1"/>
    <col min="51" max="51" width="3.5703125" style="3" bestFit="1" customWidth="1"/>
    <col min="52" max="52" width="7.140625" style="3" bestFit="1" customWidth="1"/>
    <col min="53" max="53" width="14.7109375" style="3" customWidth="1"/>
    <col min="54" max="54" width="6" style="3" bestFit="1" customWidth="1"/>
    <col min="55" max="55" width="3.5703125" style="3" bestFit="1" customWidth="1"/>
    <col min="56" max="56" width="10.42578125" style="3" bestFit="1" customWidth="1"/>
    <col min="57" max="57" width="8.85546875" style="3" bestFit="1" customWidth="1"/>
    <col min="58" max="59" width="6.7109375" style="3" bestFit="1" customWidth="1"/>
    <col min="60" max="60" width="8.7109375" style="15" bestFit="1" customWidth="1"/>
    <col min="61" max="62" width="8.85546875" style="3" bestFit="1" customWidth="1"/>
    <col min="63" max="16384" width="9.140625" style="3"/>
  </cols>
  <sheetData>
    <row r="1" spans="1:62" s="55" customFormat="1" ht="15.75" customHeight="1">
      <c r="A1" s="564" t="s">
        <v>31</v>
      </c>
      <c r="B1" s="565"/>
      <c r="C1" s="565"/>
      <c r="D1" s="566"/>
      <c r="E1" s="577" t="s">
        <v>102</v>
      </c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9" t="s">
        <v>76</v>
      </c>
      <c r="T1" s="586" t="s">
        <v>222</v>
      </c>
      <c r="U1" s="564" t="s">
        <v>13</v>
      </c>
      <c r="V1" s="565"/>
      <c r="W1" s="565"/>
      <c r="X1" s="565"/>
      <c r="Y1" s="565"/>
      <c r="Z1" s="565"/>
      <c r="AA1" s="565"/>
      <c r="AB1" s="565"/>
      <c r="AC1" s="565"/>
      <c r="AD1" s="566"/>
      <c r="AE1" s="576" t="s">
        <v>14</v>
      </c>
      <c r="AF1" s="576"/>
      <c r="AG1" s="576"/>
      <c r="AH1" s="576"/>
      <c r="AI1" s="576"/>
      <c r="AJ1" s="576"/>
      <c r="AK1" s="576"/>
      <c r="AL1" s="576"/>
      <c r="AM1" s="576"/>
      <c r="AN1" s="564" t="s">
        <v>15</v>
      </c>
      <c r="AO1" s="565"/>
      <c r="AP1" s="565"/>
      <c r="AQ1" s="565"/>
      <c r="AR1" s="565"/>
      <c r="AS1" s="565"/>
      <c r="AT1" s="565"/>
      <c r="AU1" s="565"/>
      <c r="AV1" s="565"/>
      <c r="AW1" s="566"/>
      <c r="AX1" s="567" t="s">
        <v>16</v>
      </c>
      <c r="AY1" s="567"/>
      <c r="AZ1" s="567"/>
      <c r="BA1" s="567"/>
      <c r="BB1" s="567"/>
      <c r="BC1" s="567"/>
      <c r="BD1" s="567"/>
      <c r="BE1" s="567"/>
      <c r="BF1" s="568" t="s">
        <v>17</v>
      </c>
      <c r="BG1" s="569"/>
      <c r="BH1" s="569"/>
      <c r="BI1" s="569"/>
      <c r="BJ1" s="570"/>
    </row>
    <row r="2" spans="1:62" s="4" customFormat="1" ht="45.75" customHeight="1" thickBot="1">
      <c r="A2" s="70" t="s">
        <v>19</v>
      </c>
      <c r="B2" s="78" t="s">
        <v>0</v>
      </c>
      <c r="C2" s="56" t="s">
        <v>11</v>
      </c>
      <c r="D2" s="57" t="s">
        <v>12</v>
      </c>
      <c r="E2" s="40" t="s">
        <v>77</v>
      </c>
      <c r="F2" s="25" t="s">
        <v>78</v>
      </c>
      <c r="G2" s="25" t="s">
        <v>356</v>
      </c>
      <c r="H2" s="25" t="s">
        <v>357</v>
      </c>
      <c r="I2" s="25" t="s">
        <v>79</v>
      </c>
      <c r="J2" s="583" t="s">
        <v>29</v>
      </c>
      <c r="K2" s="584"/>
      <c r="L2" s="585"/>
      <c r="M2" s="25" t="s">
        <v>213</v>
      </c>
      <c r="N2" s="25" t="s">
        <v>214</v>
      </c>
      <c r="O2" s="25" t="s">
        <v>107</v>
      </c>
      <c r="P2" s="25" t="s">
        <v>221</v>
      </c>
      <c r="Q2" s="82" t="s">
        <v>115</v>
      </c>
      <c r="R2" s="110" t="s">
        <v>114</v>
      </c>
      <c r="S2" s="580"/>
      <c r="T2" s="587"/>
      <c r="U2" s="40" t="s">
        <v>32</v>
      </c>
      <c r="V2" s="40" t="s">
        <v>19</v>
      </c>
      <c r="W2" s="25" t="s">
        <v>20</v>
      </c>
      <c r="X2" s="10" t="s">
        <v>21</v>
      </c>
      <c r="Y2" s="10" t="s">
        <v>22</v>
      </c>
      <c r="Z2" s="25" t="s">
        <v>23</v>
      </c>
      <c r="AA2" s="25" t="s">
        <v>24</v>
      </c>
      <c r="AB2" s="25" t="s">
        <v>25</v>
      </c>
      <c r="AC2" s="571" t="s">
        <v>29</v>
      </c>
      <c r="AD2" s="572"/>
      <c r="AE2" s="40" t="s">
        <v>28</v>
      </c>
      <c r="AF2" s="40" t="s">
        <v>19</v>
      </c>
      <c r="AG2" s="25" t="s">
        <v>20</v>
      </c>
      <c r="AH2" s="10" t="s">
        <v>27</v>
      </c>
      <c r="AI2" s="10" t="s">
        <v>19</v>
      </c>
      <c r="AJ2" s="62" t="s">
        <v>80</v>
      </c>
      <c r="AK2" s="62" t="s">
        <v>81</v>
      </c>
      <c r="AL2" s="581" t="s">
        <v>29</v>
      </c>
      <c r="AM2" s="582"/>
      <c r="AN2" s="40" t="s">
        <v>18</v>
      </c>
      <c r="AO2" s="40" t="s">
        <v>19</v>
      </c>
      <c r="AP2" s="25" t="s">
        <v>20</v>
      </c>
      <c r="AQ2" s="10" t="s">
        <v>21</v>
      </c>
      <c r="AR2" s="10" t="s">
        <v>22</v>
      </c>
      <c r="AS2" s="25" t="s">
        <v>23</v>
      </c>
      <c r="AT2" s="25" t="s">
        <v>24</v>
      </c>
      <c r="AU2" s="25" t="s">
        <v>25</v>
      </c>
      <c r="AV2" s="571" t="s">
        <v>29</v>
      </c>
      <c r="AW2" s="572"/>
      <c r="AX2" s="40" t="s">
        <v>18</v>
      </c>
      <c r="AY2" s="25" t="s">
        <v>19</v>
      </c>
      <c r="AZ2" s="25" t="s">
        <v>20</v>
      </c>
      <c r="BA2" s="25" t="s">
        <v>26</v>
      </c>
      <c r="BB2" s="10" t="s">
        <v>27</v>
      </c>
      <c r="BC2" s="10" t="s">
        <v>19</v>
      </c>
      <c r="BD2" s="25" t="s">
        <v>28</v>
      </c>
      <c r="BE2" s="26" t="s">
        <v>29</v>
      </c>
      <c r="BF2" s="41" t="s">
        <v>30</v>
      </c>
      <c r="BG2" s="41" t="s">
        <v>19</v>
      </c>
      <c r="BH2" s="42" t="s">
        <v>18</v>
      </c>
      <c r="BI2" s="571" t="s">
        <v>29</v>
      </c>
      <c r="BJ2" s="572"/>
    </row>
    <row r="3" spans="1:62" s="233" customFormat="1">
      <c r="A3" s="588" t="str">
        <f>'1-συμβολαια'!A3</f>
        <v>..????..</v>
      </c>
      <c r="B3" s="171" t="str">
        <f>'1-συμβολαια'!C3</f>
        <v>κληρονομιά πατρός ΑΠΟΔΟΧΗ</v>
      </c>
      <c r="C3" s="166" t="str">
        <f>'4-πολλυπρ'!D3</f>
        <v>…..???..</v>
      </c>
      <c r="D3" s="166" t="str">
        <f>'4-πολλυπρ'!I3</f>
        <v>…..???..</v>
      </c>
      <c r="E3" s="166">
        <v>2</v>
      </c>
      <c r="F3" s="172">
        <f t="shared" ref="F3:F10" si="0">E3*6</f>
        <v>12</v>
      </c>
      <c r="G3" s="172">
        <v>10</v>
      </c>
      <c r="H3" s="172">
        <v>50</v>
      </c>
      <c r="I3" s="172">
        <f>F3+G3+H3</f>
        <v>72</v>
      </c>
      <c r="J3" s="232" t="s">
        <v>219</v>
      </c>
      <c r="K3" s="348"/>
      <c r="L3" s="232" t="s">
        <v>358</v>
      </c>
      <c r="M3" s="172">
        <v>20</v>
      </c>
      <c r="N3" s="172">
        <v>20</v>
      </c>
      <c r="O3" s="172">
        <v>5</v>
      </c>
      <c r="P3" s="172">
        <f>M3+N3+O3</f>
        <v>45</v>
      </c>
      <c r="Q3" s="290"/>
      <c r="R3" s="430" t="s">
        <v>437</v>
      </c>
      <c r="S3" s="289"/>
      <c r="T3" s="363" t="s">
        <v>330</v>
      </c>
      <c r="U3" s="237"/>
      <c r="V3" s="238"/>
      <c r="W3" s="239"/>
      <c r="X3" s="239"/>
      <c r="Y3" s="239"/>
      <c r="Z3" s="240"/>
      <c r="AA3" s="239"/>
      <c r="AB3" s="239"/>
      <c r="AC3" s="239"/>
      <c r="AD3" s="238"/>
      <c r="AE3" s="237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7"/>
      <c r="AX3" s="238"/>
      <c r="AY3" s="238"/>
      <c r="AZ3" s="238"/>
      <c r="BA3" s="240"/>
      <c r="BB3" s="240"/>
      <c r="BC3" s="240"/>
      <c r="BD3" s="240"/>
      <c r="BE3" s="240"/>
      <c r="BF3" s="238"/>
      <c r="BG3" s="238"/>
      <c r="BH3" s="237"/>
      <c r="BI3" s="240"/>
      <c r="BJ3" s="240"/>
    </row>
    <row r="4" spans="1:62" s="233" customFormat="1">
      <c r="A4" s="589"/>
      <c r="B4" s="171" t="str">
        <f>'1-συμβολαια'!C4</f>
        <v>κληρονομιά μητρός ΑΠΟΔΟΧΗ - ΑΤΥΠΗ</v>
      </c>
      <c r="C4" s="166" t="str">
        <f>'4-πολλυπρ'!D4</f>
        <v>…..???..</v>
      </c>
      <c r="D4" s="166" t="str">
        <f>'4-πολλυπρ'!I4</f>
        <v>…..???..</v>
      </c>
      <c r="E4" s="166">
        <v>2</v>
      </c>
      <c r="F4" s="172">
        <f t="shared" si="0"/>
        <v>12</v>
      </c>
      <c r="G4" s="347"/>
      <c r="H4" s="347"/>
      <c r="I4" s="172">
        <f>F4+G4+H4</f>
        <v>12</v>
      </c>
      <c r="J4" s="232" t="s">
        <v>219</v>
      </c>
      <c r="K4" s="348"/>
      <c r="L4" s="232" t="s">
        <v>358</v>
      </c>
      <c r="M4" s="347"/>
      <c r="N4" s="347"/>
      <c r="O4" s="172">
        <v>2</v>
      </c>
      <c r="P4" s="172">
        <f t="shared" ref="P4:P28" si="1">M4+N4+O4</f>
        <v>2</v>
      </c>
      <c r="Q4" s="290"/>
      <c r="R4" s="290"/>
      <c r="S4" s="290"/>
      <c r="T4" s="349"/>
      <c r="U4" s="237"/>
      <c r="V4" s="238"/>
      <c r="W4" s="239"/>
      <c r="X4" s="239"/>
      <c r="Y4" s="239"/>
      <c r="Z4" s="240"/>
      <c r="AA4" s="239"/>
      <c r="AB4" s="239"/>
      <c r="AC4" s="239"/>
      <c r="AD4" s="238"/>
      <c r="AE4" s="237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7"/>
      <c r="AX4" s="238"/>
      <c r="AY4" s="238"/>
      <c r="AZ4" s="238"/>
      <c r="BA4" s="240"/>
      <c r="BB4" s="240"/>
      <c r="BC4" s="240"/>
      <c r="BD4" s="240"/>
      <c r="BE4" s="240"/>
      <c r="BF4" s="238"/>
      <c r="BG4" s="238"/>
      <c r="BH4" s="237"/>
      <c r="BI4" s="240"/>
      <c r="BJ4" s="240"/>
    </row>
    <row r="5" spans="1:62" s="233" customFormat="1">
      <c r="A5" s="589"/>
      <c r="B5" s="171" t="str">
        <f>'1-συμβολαια'!C5</f>
        <v>κληρονομιά πατρός από μητέρα ΑΠΟΔΟΧΗ - ΑΤΥΠΗ</v>
      </c>
      <c r="C5" s="166" t="str">
        <f>'4-πολλυπρ'!D5</f>
        <v>…..???..</v>
      </c>
      <c r="D5" s="166" t="str">
        <f>'4-πολλυπρ'!I5</f>
        <v>…..???..</v>
      </c>
      <c r="E5" s="166">
        <v>2</v>
      </c>
      <c r="F5" s="172">
        <f t="shared" si="0"/>
        <v>12</v>
      </c>
      <c r="G5" s="347"/>
      <c r="H5" s="347"/>
      <c r="I5" s="172">
        <f t="shared" ref="I5:I6" si="2">F5+G5+H5</f>
        <v>12</v>
      </c>
      <c r="J5" s="232" t="s">
        <v>219</v>
      </c>
      <c r="K5" s="232" t="s">
        <v>220</v>
      </c>
      <c r="L5" s="232" t="s">
        <v>358</v>
      </c>
      <c r="M5" s="347"/>
      <c r="N5" s="347"/>
      <c r="O5" s="347"/>
      <c r="P5" s="347"/>
      <c r="Q5" s="290"/>
      <c r="R5" s="290"/>
      <c r="S5" s="290"/>
      <c r="T5" s="349"/>
      <c r="U5" s="435"/>
      <c r="V5" s="345"/>
      <c r="W5" s="436"/>
      <c r="X5" s="436"/>
      <c r="Y5" s="436"/>
      <c r="Z5" s="437"/>
      <c r="AA5" s="436"/>
      <c r="AB5" s="436"/>
      <c r="AC5" s="436"/>
      <c r="AD5" s="345"/>
      <c r="AE5" s="43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435"/>
      <c r="AX5" s="345"/>
      <c r="AY5" s="345"/>
      <c r="AZ5" s="345"/>
      <c r="BA5" s="437"/>
      <c r="BB5" s="437"/>
      <c r="BC5" s="437"/>
      <c r="BD5" s="437"/>
      <c r="BE5" s="437"/>
      <c r="BF5" s="345"/>
      <c r="BG5" s="345"/>
      <c r="BH5" s="435"/>
      <c r="BI5" s="437"/>
      <c r="BJ5" s="437"/>
    </row>
    <row r="6" spans="1:62" s="233" customFormat="1">
      <c r="A6" s="590"/>
      <c r="B6" s="171" t="str">
        <f>'1-συμβολαια'!C6</f>
        <v>δωρεά παππού σε πατέρα - ΑΤΥΠΗ 1940</v>
      </c>
      <c r="C6" s="166" t="str">
        <f>'4-πολλυπρ'!D6</f>
        <v>…..???..</v>
      </c>
      <c r="D6" s="166" t="str">
        <f>'4-πολλυπρ'!I6</f>
        <v>…..???..</v>
      </c>
      <c r="E6" s="166">
        <v>2</v>
      </c>
      <c r="F6" s="172">
        <f t="shared" si="0"/>
        <v>12</v>
      </c>
      <c r="G6" s="347"/>
      <c r="H6" s="347"/>
      <c r="I6" s="172">
        <f t="shared" si="2"/>
        <v>12</v>
      </c>
      <c r="J6" s="232" t="s">
        <v>219</v>
      </c>
      <c r="K6" s="232" t="s">
        <v>220</v>
      </c>
      <c r="L6" s="232" t="s">
        <v>358</v>
      </c>
      <c r="M6" s="347"/>
      <c r="N6" s="347"/>
      <c r="O6" s="347"/>
      <c r="P6" s="347"/>
      <c r="Q6" s="290"/>
      <c r="R6" s="290"/>
      <c r="S6" s="290"/>
      <c r="T6" s="349"/>
      <c r="U6" s="435"/>
      <c r="V6" s="345"/>
      <c r="W6" s="436"/>
      <c r="X6" s="436"/>
      <c r="Y6" s="436"/>
      <c r="Z6" s="437"/>
      <c r="AA6" s="436"/>
      <c r="AB6" s="436"/>
      <c r="AC6" s="436"/>
      <c r="AD6" s="345"/>
      <c r="AE6" s="43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435"/>
      <c r="AX6" s="345"/>
      <c r="AY6" s="345"/>
      <c r="AZ6" s="345"/>
      <c r="BA6" s="437"/>
      <c r="BB6" s="437"/>
      <c r="BC6" s="437"/>
      <c r="BD6" s="437"/>
      <c r="BE6" s="437"/>
      <c r="BF6" s="345"/>
      <c r="BG6" s="345"/>
      <c r="BH6" s="435"/>
      <c r="BI6" s="437"/>
      <c r="BJ6" s="437"/>
    </row>
    <row r="7" spans="1:62" s="233" customFormat="1">
      <c r="A7" s="591" t="str">
        <f>'1-συμβολαια'!A7</f>
        <v>..????..</v>
      </c>
      <c r="B7" s="171" t="str">
        <f>'1-συμβολαια'!C7</f>
        <v>κληρονομιάς ΑΠΟΔΟΧΗ</v>
      </c>
      <c r="C7" s="166" t="str">
        <f>'4-πολλυπρ'!D7</f>
        <v>…..???..</v>
      </c>
      <c r="D7" s="166" t="str">
        <f>'4-πολλυπρ'!I7</f>
        <v>…..???..</v>
      </c>
      <c r="E7" s="166">
        <v>2</v>
      </c>
      <c r="F7" s="172">
        <f t="shared" si="0"/>
        <v>12</v>
      </c>
      <c r="G7" s="172">
        <v>10</v>
      </c>
      <c r="H7" s="172">
        <v>50</v>
      </c>
      <c r="I7" s="172">
        <f>F7+G7+H7</f>
        <v>72</v>
      </c>
      <c r="J7" s="232" t="s">
        <v>219</v>
      </c>
      <c r="K7" s="232" t="s">
        <v>220</v>
      </c>
      <c r="L7" s="348"/>
      <c r="M7" s="172">
        <v>20</v>
      </c>
      <c r="N7" s="172">
        <v>20</v>
      </c>
      <c r="O7" s="172">
        <v>5</v>
      </c>
      <c r="P7" s="172">
        <f t="shared" si="1"/>
        <v>45</v>
      </c>
      <c r="Q7" s="290"/>
      <c r="R7" s="430" t="s">
        <v>437</v>
      </c>
      <c r="S7" s="289"/>
      <c r="T7" s="363" t="s">
        <v>330</v>
      </c>
      <c r="U7" s="237"/>
      <c r="V7" s="238"/>
      <c r="W7" s="239"/>
      <c r="X7" s="239"/>
      <c r="Y7" s="239"/>
      <c r="Z7" s="240"/>
      <c r="AA7" s="239"/>
      <c r="AB7" s="239"/>
      <c r="AC7" s="239"/>
      <c r="AD7" s="238"/>
      <c r="AE7" s="237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7"/>
      <c r="AX7" s="238"/>
      <c r="AY7" s="238"/>
      <c r="AZ7" s="238"/>
      <c r="BA7" s="240"/>
      <c r="BB7" s="240"/>
      <c r="BC7" s="240"/>
      <c r="BD7" s="240"/>
      <c r="BE7" s="240"/>
      <c r="BF7" s="238"/>
      <c r="BG7" s="238"/>
      <c r="BH7" s="237"/>
      <c r="BI7" s="240"/>
      <c r="BJ7" s="240"/>
    </row>
    <row r="8" spans="1:62" s="233" customFormat="1">
      <c r="A8" s="589"/>
      <c r="B8" s="171" t="str">
        <f>'1-συμβολαια'!C8</f>
        <v>κληρονομιάς ΑΠΟΔΟΧΗ πατρός από αδερφό - ΑΤΥΠΗ</v>
      </c>
      <c r="C8" s="166" t="str">
        <f>'4-πολλυπρ'!D8</f>
        <v>…..???..</v>
      </c>
      <c r="D8" s="166" t="str">
        <f>'4-πολλυπρ'!I8</f>
        <v>…..???..</v>
      </c>
      <c r="E8" s="166">
        <v>2</v>
      </c>
      <c r="F8" s="172">
        <f t="shared" si="0"/>
        <v>12</v>
      </c>
      <c r="G8" s="347"/>
      <c r="H8" s="347"/>
      <c r="I8" s="172">
        <f t="shared" ref="I8:I28" si="3">F8+G8+H8</f>
        <v>12</v>
      </c>
      <c r="J8" s="232" t="s">
        <v>219</v>
      </c>
      <c r="K8" s="232" t="s">
        <v>220</v>
      </c>
      <c r="L8" s="232" t="s">
        <v>358</v>
      </c>
      <c r="M8" s="347"/>
      <c r="N8" s="347"/>
      <c r="O8" s="172">
        <v>2</v>
      </c>
      <c r="P8" s="172">
        <f t="shared" si="1"/>
        <v>2</v>
      </c>
      <c r="Q8" s="290"/>
      <c r="R8" s="290"/>
      <c r="S8" s="290"/>
      <c r="T8" s="349"/>
      <c r="U8" s="435"/>
      <c r="V8" s="345"/>
      <c r="W8" s="436"/>
      <c r="X8" s="436"/>
      <c r="Y8" s="436"/>
      <c r="Z8" s="437"/>
      <c r="AA8" s="436"/>
      <c r="AB8" s="436"/>
      <c r="AC8" s="436"/>
      <c r="AD8" s="345"/>
      <c r="AE8" s="43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435"/>
      <c r="AX8" s="345"/>
      <c r="AY8" s="345"/>
      <c r="AZ8" s="345"/>
      <c r="BA8" s="437"/>
      <c r="BB8" s="437"/>
      <c r="BC8" s="437"/>
      <c r="BD8" s="437"/>
      <c r="BE8" s="437"/>
      <c r="BF8" s="345"/>
      <c r="BG8" s="345"/>
      <c r="BH8" s="435"/>
      <c r="BI8" s="437"/>
      <c r="BJ8" s="437"/>
    </row>
    <row r="9" spans="1:62" s="233" customFormat="1">
      <c r="A9" s="590"/>
      <c r="B9" s="171" t="str">
        <f>'1-συμβολαια'!C9</f>
        <v>κληρονομιάς ΑΠΟΔΟΧΗ μητρός από αδερφό - ΑΤΥΠΗ</v>
      </c>
      <c r="C9" s="166" t="str">
        <f>'4-πολλυπρ'!D9</f>
        <v>…..???..</v>
      </c>
      <c r="D9" s="166" t="str">
        <f>'4-πολλυπρ'!I9</f>
        <v>…..???..</v>
      </c>
      <c r="E9" s="166">
        <v>1</v>
      </c>
      <c r="F9" s="172">
        <f t="shared" si="0"/>
        <v>6</v>
      </c>
      <c r="G9" s="347"/>
      <c r="H9" s="347"/>
      <c r="I9" s="172">
        <f t="shared" si="3"/>
        <v>6</v>
      </c>
      <c r="J9" s="232" t="s">
        <v>219</v>
      </c>
      <c r="K9" s="232" t="s">
        <v>220</v>
      </c>
      <c r="L9" s="232" t="s">
        <v>358</v>
      </c>
      <c r="M9" s="347"/>
      <c r="N9" s="347"/>
      <c r="O9" s="172">
        <v>2</v>
      </c>
      <c r="P9" s="172">
        <f t="shared" si="1"/>
        <v>2</v>
      </c>
      <c r="Q9" s="290"/>
      <c r="R9" s="290"/>
      <c r="S9" s="290"/>
      <c r="T9" s="349"/>
      <c r="U9" s="435"/>
      <c r="V9" s="345"/>
      <c r="W9" s="436"/>
      <c r="X9" s="436"/>
      <c r="Y9" s="436"/>
      <c r="Z9" s="437"/>
      <c r="AA9" s="436"/>
      <c r="AB9" s="436"/>
      <c r="AC9" s="436"/>
      <c r="AD9" s="345"/>
      <c r="AE9" s="43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435"/>
      <c r="AX9" s="345"/>
      <c r="AY9" s="345"/>
      <c r="AZ9" s="345"/>
      <c r="BA9" s="437"/>
      <c r="BB9" s="437"/>
      <c r="BC9" s="437"/>
      <c r="BD9" s="437"/>
      <c r="BE9" s="437"/>
      <c r="BF9" s="345"/>
      <c r="BG9" s="345"/>
      <c r="BH9" s="435"/>
      <c r="BI9" s="437"/>
      <c r="BJ9" s="437"/>
    </row>
    <row r="10" spans="1:62" s="233" customFormat="1">
      <c r="A10" s="231" t="str">
        <f>'1-συμβολαια'!A10</f>
        <v>..????..</v>
      </c>
      <c r="B10" s="171" t="str">
        <f>'1-συμβολαια'!C10</f>
        <v>δωρεά</v>
      </c>
      <c r="C10" s="166" t="str">
        <f>'4-πολλυπρ'!D10</f>
        <v>…..???..</v>
      </c>
      <c r="D10" s="166" t="str">
        <f>'4-πολλυπρ'!I10</f>
        <v>…..???..</v>
      </c>
      <c r="E10" s="166">
        <v>2</v>
      </c>
      <c r="F10" s="172">
        <f t="shared" si="0"/>
        <v>12</v>
      </c>
      <c r="G10" s="172">
        <v>10</v>
      </c>
      <c r="H10" s="172">
        <v>50</v>
      </c>
      <c r="I10" s="172">
        <f t="shared" si="3"/>
        <v>72</v>
      </c>
      <c r="J10" s="232" t="s">
        <v>219</v>
      </c>
      <c r="K10" s="348"/>
      <c r="L10" s="348"/>
      <c r="M10" s="172">
        <v>20</v>
      </c>
      <c r="N10" s="172">
        <v>20</v>
      </c>
      <c r="O10" s="172">
        <v>5</v>
      </c>
      <c r="P10" s="172">
        <f t="shared" si="1"/>
        <v>45</v>
      </c>
      <c r="Q10" s="430" t="s">
        <v>438</v>
      </c>
      <c r="R10" s="290"/>
      <c r="S10" s="289"/>
      <c r="T10" s="363" t="s">
        <v>330</v>
      </c>
      <c r="U10" s="237"/>
      <c r="V10" s="238"/>
      <c r="W10" s="239"/>
      <c r="X10" s="239"/>
      <c r="Y10" s="239"/>
      <c r="Z10" s="240"/>
      <c r="AA10" s="239"/>
      <c r="AB10" s="239"/>
      <c r="AC10" s="239"/>
      <c r="AD10" s="238"/>
      <c r="AE10" s="237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7"/>
      <c r="AX10" s="238"/>
      <c r="AY10" s="238"/>
      <c r="AZ10" s="238"/>
      <c r="BA10" s="240"/>
      <c r="BB10" s="240"/>
      <c r="BC10" s="240"/>
      <c r="BD10" s="240"/>
      <c r="BE10" s="240"/>
      <c r="BF10" s="238"/>
      <c r="BG10" s="238"/>
      <c r="BH10" s="237"/>
      <c r="BI10" s="240"/>
      <c r="BJ10" s="240"/>
    </row>
    <row r="11" spans="1:62" s="233" customFormat="1">
      <c r="A11" s="345" t="str">
        <f>'1-συμβολαια'!A11</f>
        <v>..????..</v>
      </c>
      <c r="B11" s="346" t="str">
        <f>'1-συμβολαια'!C11</f>
        <v>πληρεξούσιο</v>
      </c>
      <c r="C11" s="290" t="str">
        <f>'4-πολλυπρ'!D11</f>
        <v>…..???..</v>
      </c>
      <c r="D11" s="290">
        <f>'4-πολλυπρ'!I11</f>
        <v>0</v>
      </c>
      <c r="E11" s="290"/>
      <c r="F11" s="347"/>
      <c r="G11" s="347"/>
      <c r="H11" s="347"/>
      <c r="I11" s="347"/>
      <c r="J11" s="348"/>
      <c r="K11" s="348"/>
      <c r="L11" s="348"/>
      <c r="M11" s="347"/>
      <c r="N11" s="347"/>
      <c r="O11" s="347"/>
      <c r="P11" s="347"/>
      <c r="Q11" s="290"/>
      <c r="R11" s="290"/>
      <c r="S11" s="290"/>
      <c r="T11" s="349"/>
      <c r="U11" s="435"/>
      <c r="V11" s="345"/>
      <c r="W11" s="436"/>
      <c r="X11" s="436"/>
      <c r="Y11" s="436"/>
      <c r="Z11" s="437"/>
      <c r="AA11" s="436"/>
      <c r="AB11" s="436"/>
      <c r="AC11" s="436"/>
      <c r="AD11" s="345"/>
      <c r="AE11" s="43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435"/>
      <c r="AX11" s="345"/>
      <c r="AY11" s="345"/>
      <c r="AZ11" s="345"/>
      <c r="BA11" s="437"/>
      <c r="BB11" s="437"/>
      <c r="BC11" s="437"/>
      <c r="BD11" s="437"/>
      <c r="BE11" s="437"/>
      <c r="BF11" s="345"/>
      <c r="BG11" s="345"/>
      <c r="BH11" s="435"/>
      <c r="BI11" s="437"/>
      <c r="BJ11" s="437"/>
    </row>
    <row r="12" spans="1:62" s="233" customFormat="1">
      <c r="A12" s="345" t="str">
        <f>'1-συμβολαια'!A12</f>
        <v>..????..</v>
      </c>
      <c r="B12" s="346" t="str">
        <f>'1-συμβολαια'!C12</f>
        <v>πληρεξούσιο</v>
      </c>
      <c r="C12" s="290" t="str">
        <f>'4-πολλυπρ'!D12</f>
        <v>…..???..</v>
      </c>
      <c r="D12" s="290" t="str">
        <f>'4-πολλυπρ'!I12</f>
        <v>…..???..</v>
      </c>
      <c r="E12" s="290"/>
      <c r="F12" s="347"/>
      <c r="G12" s="347"/>
      <c r="H12" s="347"/>
      <c r="I12" s="347"/>
      <c r="J12" s="348"/>
      <c r="K12" s="348"/>
      <c r="L12" s="348"/>
      <c r="M12" s="347"/>
      <c r="N12" s="347"/>
      <c r="O12" s="347"/>
      <c r="P12" s="347"/>
      <c r="Q12" s="290"/>
      <c r="R12" s="290"/>
      <c r="S12" s="290"/>
      <c r="T12" s="349"/>
      <c r="U12" s="435"/>
      <c r="V12" s="345"/>
      <c r="W12" s="436"/>
      <c r="X12" s="436"/>
      <c r="Y12" s="436"/>
      <c r="Z12" s="437"/>
      <c r="AA12" s="436"/>
      <c r="AB12" s="436"/>
      <c r="AC12" s="436"/>
      <c r="AD12" s="345"/>
      <c r="AE12" s="43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435"/>
      <c r="AX12" s="345"/>
      <c r="AY12" s="345"/>
      <c r="AZ12" s="345"/>
      <c r="BA12" s="437"/>
      <c r="BB12" s="437"/>
      <c r="BC12" s="437"/>
      <c r="BD12" s="437"/>
      <c r="BE12" s="437"/>
      <c r="BF12" s="345"/>
      <c r="BG12" s="345"/>
      <c r="BH12" s="435"/>
      <c r="BI12" s="437"/>
      <c r="BJ12" s="437"/>
    </row>
    <row r="13" spans="1:62" s="5" customFormat="1">
      <c r="A13" s="345" t="str">
        <f>'1-συμβολαια'!A13</f>
        <v>..????..</v>
      </c>
      <c r="B13" s="346" t="str">
        <f>'1-συμβολαια'!C13</f>
        <v>πληρεξούσιο</v>
      </c>
      <c r="C13" s="290" t="str">
        <f>'4-πολλυπρ'!D13</f>
        <v>…..???..</v>
      </c>
      <c r="D13" s="290">
        <f>'4-πολλυπρ'!I13</f>
        <v>0</v>
      </c>
      <c r="E13" s="290"/>
      <c r="F13" s="347"/>
      <c r="G13" s="347"/>
      <c r="H13" s="347"/>
      <c r="I13" s="347"/>
      <c r="J13" s="348"/>
      <c r="K13" s="348"/>
      <c r="L13" s="348"/>
      <c r="M13" s="347"/>
      <c r="N13" s="347"/>
      <c r="O13" s="347"/>
      <c r="P13" s="347"/>
      <c r="Q13" s="290"/>
      <c r="R13" s="290"/>
      <c r="S13" s="290"/>
      <c r="T13" s="349"/>
      <c r="U13" s="438"/>
      <c r="V13" s="338"/>
      <c r="W13" s="338"/>
      <c r="X13" s="338"/>
      <c r="Y13" s="338"/>
      <c r="Z13" s="402"/>
      <c r="AA13" s="338"/>
      <c r="AB13" s="338"/>
      <c r="AC13" s="338"/>
      <c r="AD13" s="338"/>
      <c r="AE13" s="438"/>
      <c r="AF13" s="338"/>
      <c r="AG13" s="338"/>
      <c r="AH13" s="338"/>
      <c r="AI13" s="338"/>
      <c r="AJ13" s="332"/>
      <c r="AK13" s="332"/>
      <c r="AL13" s="332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438"/>
      <c r="BI13" s="338"/>
      <c r="BJ13" s="338"/>
    </row>
    <row r="14" spans="1:62" s="5" customFormat="1">
      <c r="A14" s="345" t="str">
        <f>'1-συμβολαια'!A14</f>
        <v>..????..</v>
      </c>
      <c r="B14" s="346" t="str">
        <f>'1-συμβολαια'!C14</f>
        <v>πληρεξούσιο</v>
      </c>
      <c r="C14" s="290" t="str">
        <f>'4-πολλυπρ'!D14</f>
        <v>…..???..</v>
      </c>
      <c r="D14" s="290">
        <f>'4-πολλυπρ'!I14</f>
        <v>0</v>
      </c>
      <c r="E14" s="290"/>
      <c r="F14" s="347"/>
      <c r="G14" s="347"/>
      <c r="H14" s="347"/>
      <c r="I14" s="347"/>
      <c r="J14" s="348"/>
      <c r="K14" s="348"/>
      <c r="L14" s="348"/>
      <c r="M14" s="347"/>
      <c r="N14" s="347"/>
      <c r="O14" s="347"/>
      <c r="P14" s="347"/>
      <c r="Q14" s="290"/>
      <c r="R14" s="290"/>
      <c r="S14" s="290"/>
      <c r="T14" s="349"/>
      <c r="U14" s="438"/>
      <c r="V14" s="338"/>
      <c r="W14" s="338"/>
      <c r="X14" s="338"/>
      <c r="Y14" s="338"/>
      <c r="Z14" s="402"/>
      <c r="AA14" s="338"/>
      <c r="AB14" s="338"/>
      <c r="AC14" s="338"/>
      <c r="AD14" s="338"/>
      <c r="AE14" s="438"/>
      <c r="AF14" s="338"/>
      <c r="AG14" s="338"/>
      <c r="AH14" s="338"/>
      <c r="AI14" s="338"/>
      <c r="AJ14" s="332"/>
      <c r="AK14" s="332"/>
      <c r="AL14" s="332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438"/>
      <c r="BI14" s="338"/>
      <c r="BJ14" s="338"/>
    </row>
    <row r="15" spans="1:62" s="5" customFormat="1">
      <c r="A15" s="231" t="str">
        <f>'1-συμβολαια'!A15</f>
        <v>..????..</v>
      </c>
      <c r="B15" s="171" t="str">
        <f>'1-συμβολαια'!C15</f>
        <v>μίσθωση 12 έτη  7.800/έτος</v>
      </c>
      <c r="C15" s="166" t="str">
        <f>'4-πολλυπρ'!D15</f>
        <v>…..???..</v>
      </c>
      <c r="D15" s="166" t="str">
        <f>'4-πολλυπρ'!I15</f>
        <v>…..???..</v>
      </c>
      <c r="E15" s="166">
        <v>2</v>
      </c>
      <c r="F15" s="172">
        <f t="shared" ref="F15:F28" si="4">E15*6</f>
        <v>12</v>
      </c>
      <c r="G15" s="172">
        <v>20</v>
      </c>
      <c r="H15" s="172">
        <v>100</v>
      </c>
      <c r="I15" s="172">
        <f t="shared" si="3"/>
        <v>132</v>
      </c>
      <c r="J15" s="232" t="s">
        <v>219</v>
      </c>
      <c r="K15" s="348"/>
      <c r="L15" s="232" t="s">
        <v>404</v>
      </c>
      <c r="M15" s="172">
        <v>20</v>
      </c>
      <c r="N15" s="172">
        <v>20</v>
      </c>
      <c r="O15" s="172">
        <v>5</v>
      </c>
      <c r="P15" s="172">
        <f t="shared" si="1"/>
        <v>45</v>
      </c>
      <c r="Q15" s="430" t="s">
        <v>438</v>
      </c>
      <c r="R15" s="290"/>
      <c r="S15" s="290"/>
      <c r="T15" s="363" t="s">
        <v>330</v>
      </c>
      <c r="U15" s="160">
        <v>44944</v>
      </c>
      <c r="V15" s="65">
        <v>1226</v>
      </c>
      <c r="W15" s="65" t="s">
        <v>450</v>
      </c>
      <c r="X15" s="65" t="s">
        <v>450</v>
      </c>
      <c r="Y15" s="65" t="s">
        <v>450</v>
      </c>
      <c r="Z15" s="151">
        <v>588.09</v>
      </c>
      <c r="AA15" s="65"/>
      <c r="AB15" s="65"/>
      <c r="AC15" s="65"/>
      <c r="AD15" s="65"/>
      <c r="AE15" s="160">
        <v>44944</v>
      </c>
      <c r="AF15" s="65" t="s">
        <v>395</v>
      </c>
      <c r="AG15" s="65" t="s">
        <v>450</v>
      </c>
      <c r="AH15" s="65">
        <v>664</v>
      </c>
      <c r="AI15" s="65">
        <v>43</v>
      </c>
      <c r="AJ15" s="150"/>
      <c r="AK15" s="150"/>
      <c r="AL15" s="150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359"/>
      <c r="BG15" s="359"/>
      <c r="BH15" s="360"/>
      <c r="BI15" s="65"/>
      <c r="BJ15" s="65"/>
    </row>
    <row r="16" spans="1:62" s="5" customFormat="1">
      <c r="A16" s="345" t="str">
        <f>'1-συμβολαια'!A16</f>
        <v>..????..</v>
      </c>
      <c r="B16" s="346" t="str">
        <f>'1-συμβολαια'!C16</f>
        <v>αγοραπωλησίας ΠΡΟΣΥΜΦΩΝΟ τίμημα = 15.000 αρραβών =</v>
      </c>
      <c r="C16" s="290" t="str">
        <f>'4-πολλυπρ'!D16</f>
        <v>…..???..</v>
      </c>
      <c r="D16" s="290" t="str">
        <f>'4-πολλυπρ'!I16</f>
        <v>…..???..</v>
      </c>
      <c r="E16" s="290"/>
      <c r="F16" s="347"/>
      <c r="G16" s="347"/>
      <c r="H16" s="347"/>
      <c r="I16" s="347"/>
      <c r="J16" s="348"/>
      <c r="K16" s="348"/>
      <c r="L16" s="348"/>
      <c r="M16" s="347"/>
      <c r="N16" s="347"/>
      <c r="O16" s="347"/>
      <c r="P16" s="347"/>
      <c r="Q16" s="290"/>
      <c r="R16" s="290"/>
      <c r="S16" s="290"/>
      <c r="T16" s="349"/>
      <c r="U16" s="438"/>
      <c r="V16" s="338"/>
      <c r="W16" s="338"/>
      <c r="X16" s="338"/>
      <c r="Y16" s="338"/>
      <c r="Z16" s="402"/>
      <c r="AA16" s="338"/>
      <c r="AB16" s="338"/>
      <c r="AC16" s="338"/>
      <c r="AD16" s="338"/>
      <c r="AE16" s="438"/>
      <c r="AF16" s="338"/>
      <c r="AG16" s="338"/>
      <c r="AH16" s="338"/>
      <c r="AI16" s="338"/>
      <c r="AJ16" s="332"/>
      <c r="AK16" s="332"/>
      <c r="AL16" s="332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438"/>
      <c r="BI16" s="338"/>
      <c r="BJ16" s="338"/>
    </row>
    <row r="17" spans="1:62" s="5" customFormat="1">
      <c r="A17" s="345" t="str">
        <f>'1-συμβολαια'!A17</f>
        <v>..????..</v>
      </c>
      <c r="B17" s="346" t="str">
        <f>'1-συμβολαια'!C17</f>
        <v>πληρεξούσιο</v>
      </c>
      <c r="C17" s="290" t="str">
        <f>'4-πολλυπρ'!D17</f>
        <v>…..???..</v>
      </c>
      <c r="D17" s="290">
        <f>'4-πολλυπρ'!I17</f>
        <v>0</v>
      </c>
      <c r="E17" s="290"/>
      <c r="F17" s="347"/>
      <c r="G17" s="347"/>
      <c r="H17" s="347"/>
      <c r="I17" s="347"/>
      <c r="J17" s="348"/>
      <c r="K17" s="348"/>
      <c r="L17" s="348"/>
      <c r="M17" s="347"/>
      <c r="N17" s="347"/>
      <c r="O17" s="347"/>
      <c r="P17" s="347"/>
      <c r="Q17" s="290"/>
      <c r="R17" s="290"/>
      <c r="S17" s="290"/>
      <c r="T17" s="349"/>
      <c r="U17" s="438"/>
      <c r="V17" s="338"/>
      <c r="W17" s="338"/>
      <c r="X17" s="338"/>
      <c r="Y17" s="338"/>
      <c r="Z17" s="402"/>
      <c r="AA17" s="338"/>
      <c r="AB17" s="338"/>
      <c r="AC17" s="338"/>
      <c r="AD17" s="338"/>
      <c r="AE17" s="438"/>
      <c r="AF17" s="338"/>
      <c r="AG17" s="338"/>
      <c r="AH17" s="338"/>
      <c r="AI17" s="338"/>
      <c r="AJ17" s="332"/>
      <c r="AK17" s="332"/>
      <c r="AL17" s="332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438"/>
      <c r="BI17" s="338"/>
      <c r="BJ17" s="338"/>
    </row>
    <row r="18" spans="1:62" s="5" customFormat="1">
      <c r="A18" s="345" t="str">
        <f>'1-συμβολαια'!A18</f>
        <v>..????..</v>
      </c>
      <c r="B18" s="346" t="str">
        <f>'1-συμβολαια'!C18</f>
        <v>πληρεξούσιο</v>
      </c>
      <c r="C18" s="290" t="str">
        <f>'4-πολλυπρ'!D18</f>
        <v>…..???..</v>
      </c>
      <c r="D18" s="290">
        <f>'4-πολλυπρ'!I18</f>
        <v>0</v>
      </c>
      <c r="E18" s="290"/>
      <c r="F18" s="347"/>
      <c r="G18" s="347"/>
      <c r="H18" s="347"/>
      <c r="I18" s="347"/>
      <c r="J18" s="348"/>
      <c r="K18" s="348"/>
      <c r="L18" s="348"/>
      <c r="M18" s="347"/>
      <c r="N18" s="347"/>
      <c r="O18" s="347"/>
      <c r="P18" s="347"/>
      <c r="Q18" s="290"/>
      <c r="R18" s="290"/>
      <c r="S18" s="290"/>
      <c r="T18" s="349"/>
      <c r="U18" s="438"/>
      <c r="V18" s="338"/>
      <c r="W18" s="338"/>
      <c r="X18" s="338"/>
      <c r="Y18" s="338"/>
      <c r="Z18" s="402"/>
      <c r="AA18" s="338"/>
      <c r="AB18" s="338"/>
      <c r="AC18" s="338"/>
      <c r="AD18" s="338"/>
      <c r="AE18" s="438"/>
      <c r="AF18" s="338"/>
      <c r="AG18" s="338"/>
      <c r="AH18" s="338"/>
      <c r="AI18" s="338"/>
      <c r="AJ18" s="332"/>
      <c r="AK18" s="332"/>
      <c r="AL18" s="332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438"/>
      <c r="BI18" s="338"/>
      <c r="BJ18" s="338"/>
    </row>
    <row r="19" spans="1:62" s="5" customFormat="1">
      <c r="A19" s="345" t="str">
        <f>'1-συμβολαια'!A19</f>
        <v>..????..</v>
      </c>
      <c r="B19" s="346" t="str">
        <f>'1-συμβολαια'!C19</f>
        <v>πληρεξούσιο</v>
      </c>
      <c r="C19" s="290" t="str">
        <f>'4-πολλυπρ'!D19</f>
        <v>…..???..</v>
      </c>
      <c r="D19" s="290">
        <f>'4-πολλυπρ'!I19</f>
        <v>0</v>
      </c>
      <c r="E19" s="290"/>
      <c r="F19" s="347"/>
      <c r="G19" s="347"/>
      <c r="H19" s="347"/>
      <c r="I19" s="347"/>
      <c r="J19" s="348"/>
      <c r="K19" s="348"/>
      <c r="L19" s="348"/>
      <c r="M19" s="347"/>
      <c r="N19" s="347"/>
      <c r="O19" s="347"/>
      <c r="P19" s="347"/>
      <c r="Q19" s="290"/>
      <c r="R19" s="290"/>
      <c r="S19" s="290"/>
      <c r="T19" s="349"/>
      <c r="U19" s="438"/>
      <c r="V19" s="338"/>
      <c r="W19" s="338"/>
      <c r="X19" s="338"/>
      <c r="Y19" s="338"/>
      <c r="Z19" s="402"/>
      <c r="AA19" s="338"/>
      <c r="AB19" s="338"/>
      <c r="AC19" s="338"/>
      <c r="AD19" s="338"/>
      <c r="AE19" s="438"/>
      <c r="AF19" s="338"/>
      <c r="AG19" s="338"/>
      <c r="AH19" s="338"/>
      <c r="AI19" s="338"/>
      <c r="AJ19" s="332"/>
      <c r="AK19" s="332"/>
      <c r="AL19" s="332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438"/>
      <c r="BI19" s="338"/>
      <c r="BJ19" s="338"/>
    </row>
    <row r="20" spans="1:62" s="5" customFormat="1">
      <c r="A20" s="345" t="str">
        <f>'1-συμβολαια'!A20</f>
        <v>..????..</v>
      </c>
      <c r="B20" s="346" t="str">
        <f>'1-συμβολαια'!C20</f>
        <v>πληρεξούσιο</v>
      </c>
      <c r="C20" s="290" t="str">
        <f>'4-πολλυπρ'!D20</f>
        <v>…..???..</v>
      </c>
      <c r="D20" s="290">
        <f>'4-πολλυπρ'!I20</f>
        <v>0</v>
      </c>
      <c r="E20" s="290"/>
      <c r="F20" s="347"/>
      <c r="G20" s="347"/>
      <c r="H20" s="347"/>
      <c r="I20" s="347"/>
      <c r="J20" s="348"/>
      <c r="K20" s="348"/>
      <c r="L20" s="348"/>
      <c r="M20" s="347"/>
      <c r="N20" s="347"/>
      <c r="O20" s="347"/>
      <c r="P20" s="347"/>
      <c r="Q20" s="290"/>
      <c r="R20" s="290"/>
      <c r="S20" s="290"/>
      <c r="T20" s="349"/>
      <c r="U20" s="438"/>
      <c r="V20" s="338"/>
      <c r="W20" s="338"/>
      <c r="X20" s="338"/>
      <c r="Y20" s="338"/>
      <c r="Z20" s="402"/>
      <c r="AA20" s="338"/>
      <c r="AB20" s="338"/>
      <c r="AC20" s="338"/>
      <c r="AD20" s="338"/>
      <c r="AE20" s="438"/>
      <c r="AF20" s="338"/>
      <c r="AG20" s="338"/>
      <c r="AH20" s="338"/>
      <c r="AI20" s="338"/>
      <c r="AJ20" s="332"/>
      <c r="AK20" s="332"/>
      <c r="AL20" s="332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438"/>
      <c r="BI20" s="338"/>
      <c r="BJ20" s="338"/>
    </row>
    <row r="21" spans="1:62" s="5" customFormat="1" ht="12.75" customHeight="1">
      <c r="A21" s="319" t="str">
        <f>'1-συμβολαια'!A21</f>
        <v>..????..</v>
      </c>
      <c r="B21" s="171" t="str">
        <f>'1-συμβολαια'!C21</f>
        <v>αγοραπωλησίας  …????.. ΕΓΚΡΙΣΗ και ΥΠΟ ΔΙΑΛΥΤΙΚΗ ΑΙΡΕΣΗ</v>
      </c>
      <c r="C21" s="166" t="str">
        <f>'4-πολλυπρ'!D21</f>
        <v>…..???..</v>
      </c>
      <c r="D21" s="166" t="str">
        <f>'4-πολλυπρ'!I21</f>
        <v>…..???..</v>
      </c>
      <c r="E21" s="166">
        <v>2</v>
      </c>
      <c r="F21" s="172">
        <f t="shared" si="4"/>
        <v>12</v>
      </c>
      <c r="G21" s="172">
        <v>10</v>
      </c>
      <c r="H21" s="172">
        <v>50</v>
      </c>
      <c r="I21" s="172">
        <f t="shared" si="3"/>
        <v>72</v>
      </c>
      <c r="J21" s="232" t="s">
        <v>219</v>
      </c>
      <c r="K21" s="348"/>
      <c r="L21" s="232" t="s">
        <v>404</v>
      </c>
      <c r="M21" s="172">
        <v>20</v>
      </c>
      <c r="N21" s="172">
        <v>20</v>
      </c>
      <c r="O21" s="172">
        <v>5</v>
      </c>
      <c r="P21" s="172">
        <f t="shared" si="1"/>
        <v>45</v>
      </c>
      <c r="Q21" s="290"/>
      <c r="R21" s="430" t="s">
        <v>437</v>
      </c>
      <c r="S21" s="289"/>
      <c r="T21" s="363" t="s">
        <v>330</v>
      </c>
      <c r="U21" s="439"/>
      <c r="V21" s="440"/>
      <c r="W21" s="440"/>
      <c r="X21" s="440"/>
      <c r="Y21" s="440"/>
      <c r="Z21" s="441"/>
      <c r="AA21" s="440"/>
      <c r="AB21" s="440"/>
      <c r="AC21" s="440"/>
      <c r="AD21" s="440"/>
      <c r="AE21" s="439"/>
      <c r="AF21" s="440"/>
      <c r="AG21" s="440"/>
      <c r="AH21" s="440"/>
      <c r="AI21" s="440"/>
      <c r="AJ21" s="442"/>
      <c r="AK21" s="442"/>
      <c r="AL21" s="442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39"/>
      <c r="BI21" s="440"/>
      <c r="BJ21" s="440"/>
    </row>
    <row r="22" spans="1:62" s="5" customFormat="1">
      <c r="A22" s="231" t="str">
        <f>'1-συμβολαια'!A22</f>
        <v>..????..</v>
      </c>
      <c r="B22" s="171" t="str">
        <f>'1-συμβολαια'!C22</f>
        <v>αγοραπωλησίας ……???...  ΕΞΟΦΛΗΣΗ</v>
      </c>
      <c r="C22" s="166" t="str">
        <f>'4-πολλυπρ'!D22</f>
        <v>…..???..</v>
      </c>
      <c r="D22" s="166" t="str">
        <f>'4-πολλυπρ'!I22</f>
        <v>…..???..</v>
      </c>
      <c r="E22" s="166">
        <v>3</v>
      </c>
      <c r="F22" s="172">
        <f t="shared" si="4"/>
        <v>18</v>
      </c>
      <c r="G22" s="172">
        <v>10</v>
      </c>
      <c r="H22" s="172">
        <v>50</v>
      </c>
      <c r="I22" s="172">
        <f t="shared" si="3"/>
        <v>78</v>
      </c>
      <c r="J22" s="232" t="s">
        <v>219</v>
      </c>
      <c r="K22" s="348"/>
      <c r="L22" s="232" t="s">
        <v>404</v>
      </c>
      <c r="M22" s="172">
        <v>20</v>
      </c>
      <c r="N22" s="172">
        <v>20</v>
      </c>
      <c r="O22" s="172">
        <v>5</v>
      </c>
      <c r="P22" s="172">
        <f t="shared" si="1"/>
        <v>45</v>
      </c>
      <c r="Q22" s="430" t="s">
        <v>438</v>
      </c>
      <c r="R22" s="290"/>
      <c r="S22" s="289"/>
      <c r="T22" s="363" t="s">
        <v>330</v>
      </c>
      <c r="U22" s="439"/>
      <c r="V22" s="440"/>
      <c r="W22" s="440"/>
      <c r="X22" s="440"/>
      <c r="Y22" s="440"/>
      <c r="Z22" s="441"/>
      <c r="AA22" s="440"/>
      <c r="AB22" s="440"/>
      <c r="AC22" s="440"/>
      <c r="AD22" s="440"/>
      <c r="AE22" s="439"/>
      <c r="AF22" s="440"/>
      <c r="AG22" s="440"/>
      <c r="AH22" s="440"/>
      <c r="AI22" s="440"/>
      <c r="AJ22" s="442"/>
      <c r="AK22" s="442"/>
      <c r="AL22" s="442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39"/>
      <c r="BI22" s="440"/>
      <c r="BJ22" s="440"/>
    </row>
    <row r="23" spans="1:62" s="5" customFormat="1">
      <c r="A23" s="345" t="str">
        <f>'1-συμβολαια'!A23</f>
        <v>..????..</v>
      </c>
      <c r="B23" s="346" t="str">
        <f>'1-συμβολαια'!C23</f>
        <v>πληρεξούσιο</v>
      </c>
      <c r="C23" s="290" t="str">
        <f>'4-πολλυπρ'!D23</f>
        <v>…..???..</v>
      </c>
      <c r="D23" s="290">
        <f>'4-πολλυπρ'!I23</f>
        <v>0</v>
      </c>
      <c r="E23" s="290"/>
      <c r="F23" s="347"/>
      <c r="G23" s="347"/>
      <c r="H23" s="347"/>
      <c r="I23" s="347"/>
      <c r="J23" s="348"/>
      <c r="K23" s="348"/>
      <c r="L23" s="348"/>
      <c r="M23" s="347"/>
      <c r="N23" s="347"/>
      <c r="O23" s="347"/>
      <c r="P23" s="347"/>
      <c r="Q23" s="290"/>
      <c r="R23" s="290"/>
      <c r="S23" s="290"/>
      <c r="T23" s="349"/>
      <c r="U23" s="438"/>
      <c r="V23" s="338"/>
      <c r="W23" s="338"/>
      <c r="X23" s="338"/>
      <c r="Y23" s="338"/>
      <c r="Z23" s="402"/>
      <c r="AA23" s="338"/>
      <c r="AB23" s="338"/>
      <c r="AC23" s="338"/>
      <c r="AD23" s="338"/>
      <c r="AE23" s="438"/>
      <c r="AF23" s="338"/>
      <c r="AG23" s="338"/>
      <c r="AH23" s="338"/>
      <c r="AI23" s="338"/>
      <c r="AJ23" s="332"/>
      <c r="AK23" s="332"/>
      <c r="AL23" s="332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438"/>
      <c r="BI23" s="338"/>
      <c r="BJ23" s="338"/>
    </row>
    <row r="24" spans="1:62" s="5" customFormat="1">
      <c r="A24" s="345" t="str">
        <f>'1-συμβολαια'!A24</f>
        <v>..????..</v>
      </c>
      <c r="B24" s="346" t="str">
        <f>'1-συμβολαια'!C24</f>
        <v>πληρεξούσιο</v>
      </c>
      <c r="C24" s="290" t="str">
        <f>'4-πολλυπρ'!D24</f>
        <v>…..???..</v>
      </c>
      <c r="D24" s="290">
        <f>'4-πολλυπρ'!I24</f>
        <v>0</v>
      </c>
      <c r="E24" s="290"/>
      <c r="F24" s="347"/>
      <c r="G24" s="347"/>
      <c r="H24" s="347"/>
      <c r="I24" s="347"/>
      <c r="J24" s="348"/>
      <c r="K24" s="348"/>
      <c r="L24" s="348"/>
      <c r="M24" s="347"/>
      <c r="N24" s="347"/>
      <c r="O24" s="347"/>
      <c r="P24" s="347"/>
      <c r="Q24" s="290"/>
      <c r="R24" s="290"/>
      <c r="S24" s="290"/>
      <c r="T24" s="349"/>
      <c r="U24" s="438"/>
      <c r="V24" s="338"/>
      <c r="W24" s="338"/>
      <c r="X24" s="338"/>
      <c r="Y24" s="338"/>
      <c r="Z24" s="402"/>
      <c r="AA24" s="338"/>
      <c r="AB24" s="338"/>
      <c r="AC24" s="338"/>
      <c r="AD24" s="338"/>
      <c r="AE24" s="438"/>
      <c r="AF24" s="338"/>
      <c r="AG24" s="338"/>
      <c r="AH24" s="338"/>
      <c r="AI24" s="338"/>
      <c r="AJ24" s="332"/>
      <c r="AK24" s="332"/>
      <c r="AL24" s="332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438"/>
      <c r="BI24" s="338"/>
      <c r="BJ24" s="338"/>
    </row>
    <row r="25" spans="1:62" s="5" customFormat="1">
      <c r="A25" s="345" t="str">
        <f>'1-συμβολαια'!A25</f>
        <v>..????..</v>
      </c>
      <c r="B25" s="346" t="str">
        <f>'1-συμβολαια'!C25</f>
        <v>πληρεξούσιο</v>
      </c>
      <c r="C25" s="290" t="str">
        <f>'4-πολλυπρ'!D25</f>
        <v>…..???..</v>
      </c>
      <c r="D25" s="290">
        <f>'4-πολλυπρ'!I25</f>
        <v>0</v>
      </c>
      <c r="E25" s="290"/>
      <c r="F25" s="347"/>
      <c r="G25" s="347"/>
      <c r="H25" s="347"/>
      <c r="I25" s="347"/>
      <c r="J25" s="348"/>
      <c r="K25" s="348"/>
      <c r="L25" s="348"/>
      <c r="M25" s="347"/>
      <c r="N25" s="347"/>
      <c r="O25" s="347"/>
      <c r="P25" s="347"/>
      <c r="Q25" s="290"/>
      <c r="R25" s="290"/>
      <c r="S25" s="290"/>
      <c r="T25" s="349"/>
      <c r="U25" s="438"/>
      <c r="V25" s="338"/>
      <c r="W25" s="338"/>
      <c r="X25" s="338"/>
      <c r="Y25" s="338"/>
      <c r="Z25" s="402"/>
      <c r="AA25" s="338"/>
      <c r="AB25" s="338"/>
      <c r="AC25" s="338"/>
      <c r="AD25" s="338"/>
      <c r="AE25" s="438"/>
      <c r="AF25" s="338"/>
      <c r="AG25" s="338"/>
      <c r="AH25" s="338"/>
      <c r="AI25" s="338"/>
      <c r="AJ25" s="332"/>
      <c r="AK25" s="332"/>
      <c r="AL25" s="332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438"/>
      <c r="BI25" s="338"/>
      <c r="BJ25" s="338"/>
    </row>
    <row r="26" spans="1:62" s="5" customFormat="1">
      <c r="A26" s="231" t="str">
        <f>'1-συμβολαια'!A26</f>
        <v>..????..</v>
      </c>
      <c r="B26" s="171" t="str">
        <f>'1-συμβολαια'!C26</f>
        <v>αγοραπωλησίας ……???... ΕΞΟΦΛΗΣΗ</v>
      </c>
      <c r="C26" s="166" t="str">
        <f>'4-πολλυπρ'!D26</f>
        <v>…..???..</v>
      </c>
      <c r="D26" s="166" t="str">
        <f>'4-πολλυπρ'!I26</f>
        <v>…..???..</v>
      </c>
      <c r="E26" s="166">
        <v>3</v>
      </c>
      <c r="F26" s="172">
        <f t="shared" si="4"/>
        <v>18</v>
      </c>
      <c r="G26" s="172">
        <v>10</v>
      </c>
      <c r="H26" s="172">
        <v>50</v>
      </c>
      <c r="I26" s="172">
        <f t="shared" si="3"/>
        <v>78</v>
      </c>
      <c r="J26" s="232" t="s">
        <v>219</v>
      </c>
      <c r="K26" s="348"/>
      <c r="L26" s="232" t="s">
        <v>404</v>
      </c>
      <c r="M26" s="172">
        <v>20</v>
      </c>
      <c r="N26" s="172">
        <v>20</v>
      </c>
      <c r="O26" s="172">
        <v>5</v>
      </c>
      <c r="P26" s="172">
        <f t="shared" si="1"/>
        <v>45</v>
      </c>
      <c r="Q26" s="430" t="s">
        <v>438</v>
      </c>
      <c r="R26" s="390"/>
      <c r="S26" s="289"/>
      <c r="T26" s="363" t="s">
        <v>330</v>
      </c>
      <c r="U26" s="439"/>
      <c r="V26" s="440"/>
      <c r="W26" s="440"/>
      <c r="X26" s="440"/>
      <c r="Y26" s="440"/>
      <c r="Z26" s="441"/>
      <c r="AA26" s="440"/>
      <c r="AB26" s="440"/>
      <c r="AC26" s="440"/>
      <c r="AD26" s="440"/>
      <c r="AE26" s="439"/>
      <c r="AF26" s="440"/>
      <c r="AG26" s="440"/>
      <c r="AH26" s="440"/>
      <c r="AI26" s="440"/>
      <c r="AJ26" s="442"/>
      <c r="AK26" s="442"/>
      <c r="AL26" s="442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39"/>
      <c r="BI26" s="440"/>
      <c r="BJ26" s="440"/>
    </row>
    <row r="27" spans="1:62" s="5" customFormat="1">
      <c r="A27" s="591" t="str">
        <f>'1-συμβολαια'!A27</f>
        <v>..????..</v>
      </c>
      <c r="B27" s="171" t="str">
        <f>'1-συμβολαια'!C27</f>
        <v>κληρονομιάς ΑΠΟΔΟΧΗ</v>
      </c>
      <c r="C27" s="166" t="str">
        <f>'4-πολλυπρ'!D27</f>
        <v>…..???..</v>
      </c>
      <c r="D27" s="166" t="str">
        <f>'4-πολλυπρ'!I27</f>
        <v>…..???..</v>
      </c>
      <c r="E27" s="166">
        <v>2</v>
      </c>
      <c r="F27" s="172">
        <f t="shared" si="4"/>
        <v>12</v>
      </c>
      <c r="G27" s="172">
        <v>10</v>
      </c>
      <c r="H27" s="172">
        <v>100</v>
      </c>
      <c r="I27" s="172">
        <f t="shared" si="3"/>
        <v>122</v>
      </c>
      <c r="J27" s="232" t="s">
        <v>219</v>
      </c>
      <c r="K27" s="348"/>
      <c r="L27" s="232" t="s">
        <v>404</v>
      </c>
      <c r="M27" s="172">
        <v>20</v>
      </c>
      <c r="N27" s="172">
        <v>20</v>
      </c>
      <c r="O27" s="172">
        <v>5</v>
      </c>
      <c r="P27" s="172">
        <f t="shared" si="1"/>
        <v>45</v>
      </c>
      <c r="Q27" s="390"/>
      <c r="R27" s="430" t="s">
        <v>437</v>
      </c>
      <c r="S27" s="289"/>
      <c r="T27" s="363" t="s">
        <v>330</v>
      </c>
      <c r="U27" s="439"/>
      <c r="V27" s="440"/>
      <c r="W27" s="440"/>
      <c r="X27" s="440"/>
      <c r="Y27" s="440"/>
      <c r="Z27" s="441"/>
      <c r="AA27" s="440"/>
      <c r="AB27" s="440"/>
      <c r="AC27" s="440"/>
      <c r="AD27" s="440"/>
      <c r="AE27" s="439"/>
      <c r="AF27" s="440"/>
      <c r="AG27" s="440"/>
      <c r="AH27" s="440"/>
      <c r="AI27" s="440"/>
      <c r="AJ27" s="442"/>
      <c r="AK27" s="442"/>
      <c r="AL27" s="442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39"/>
      <c r="BI27" s="440"/>
      <c r="BJ27" s="440"/>
    </row>
    <row r="28" spans="1:62" s="5" customFormat="1">
      <c r="A28" s="590"/>
      <c r="B28" s="171" t="str">
        <f>'1-συμβολαια'!C28</f>
        <v>κληρονομιάς ΑΠΟΔΟΧΗ μητρός από παππού ΑΤΥΠΗ</v>
      </c>
      <c r="C28" s="166" t="str">
        <f>'4-πολλυπρ'!D28</f>
        <v>…..???..</v>
      </c>
      <c r="D28" s="166" t="str">
        <f>'4-πολλυπρ'!I28</f>
        <v>…..???..</v>
      </c>
      <c r="E28" s="166">
        <v>2</v>
      </c>
      <c r="F28" s="172">
        <f t="shared" si="4"/>
        <v>12</v>
      </c>
      <c r="G28" s="347"/>
      <c r="H28" s="347"/>
      <c r="I28" s="172">
        <f t="shared" si="3"/>
        <v>12</v>
      </c>
      <c r="J28" s="232" t="s">
        <v>219</v>
      </c>
      <c r="K28" s="348"/>
      <c r="L28" s="232" t="s">
        <v>358</v>
      </c>
      <c r="M28" s="172">
        <v>20</v>
      </c>
      <c r="N28" s="172">
        <v>20</v>
      </c>
      <c r="O28" s="172">
        <v>3</v>
      </c>
      <c r="P28" s="172">
        <f t="shared" si="1"/>
        <v>43</v>
      </c>
      <c r="Q28" s="390"/>
      <c r="R28" s="390"/>
      <c r="S28" s="390"/>
      <c r="T28" s="443"/>
      <c r="U28" s="444"/>
      <c r="V28" s="432"/>
      <c r="W28" s="432"/>
      <c r="X28" s="432"/>
      <c r="Y28" s="432"/>
      <c r="Z28" s="445"/>
      <c r="AA28" s="432"/>
      <c r="AB28" s="432"/>
      <c r="AC28" s="432"/>
      <c r="AD28" s="432"/>
      <c r="AE28" s="444"/>
      <c r="AF28" s="432"/>
      <c r="AG28" s="432"/>
      <c r="AH28" s="432"/>
      <c r="AI28" s="432"/>
      <c r="AJ28" s="446"/>
      <c r="AK28" s="446"/>
      <c r="AL28" s="446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44"/>
      <c r="BI28" s="432"/>
      <c r="BJ28" s="432"/>
    </row>
    <row r="29" spans="1:62">
      <c r="A29" s="573" t="s">
        <v>35</v>
      </c>
      <c r="B29" s="574"/>
      <c r="C29" s="574"/>
      <c r="D29" s="575"/>
      <c r="E29" s="58"/>
      <c r="F29" s="58">
        <f>SUM(F3:F28)</f>
        <v>174</v>
      </c>
      <c r="G29" s="58">
        <f>SUM(G3:G28)</f>
        <v>90</v>
      </c>
      <c r="H29" s="58">
        <f>SUM(H3:H28)</f>
        <v>500</v>
      </c>
      <c r="I29" s="58">
        <f>SUM(I3:I28)</f>
        <v>764</v>
      </c>
      <c r="J29" s="58"/>
      <c r="K29" s="58"/>
      <c r="L29" s="58"/>
      <c r="M29" s="58">
        <f t="shared" ref="M29:R29" si="5">SUM(M3:M28)</f>
        <v>180</v>
      </c>
      <c r="N29" s="58">
        <f t="shared" si="5"/>
        <v>180</v>
      </c>
      <c r="O29" s="58">
        <f t="shared" si="5"/>
        <v>49</v>
      </c>
      <c r="P29" s="58">
        <f t="shared" si="5"/>
        <v>409</v>
      </c>
      <c r="Q29" s="58">
        <f t="shared" si="5"/>
        <v>0</v>
      </c>
      <c r="R29" s="58">
        <f t="shared" si="5"/>
        <v>0</v>
      </c>
      <c r="S29" s="58"/>
      <c r="T29" s="234"/>
      <c r="U29" s="148"/>
      <c r="V29" s="58"/>
      <c r="W29" s="58"/>
      <c r="X29" s="58"/>
      <c r="Y29" s="58">
        <f t="shared" ref="Y29:AK29" si="6">SUM(Y3:Y28)</f>
        <v>0</v>
      </c>
      <c r="Z29" s="58">
        <f t="shared" si="6"/>
        <v>588.09</v>
      </c>
      <c r="AA29" s="58">
        <f t="shared" si="6"/>
        <v>0</v>
      </c>
      <c r="AB29" s="58">
        <f t="shared" si="6"/>
        <v>0</v>
      </c>
      <c r="AC29" s="58">
        <f t="shared" si="6"/>
        <v>0</v>
      </c>
      <c r="AD29" s="58">
        <f t="shared" si="6"/>
        <v>0</v>
      </c>
      <c r="AE29" s="148">
        <f t="shared" si="6"/>
        <v>44944</v>
      </c>
      <c r="AF29" s="58">
        <f t="shared" si="6"/>
        <v>0</v>
      </c>
      <c r="AG29" s="58">
        <f t="shared" si="6"/>
        <v>0</v>
      </c>
      <c r="AH29" s="58">
        <f t="shared" si="6"/>
        <v>664</v>
      </c>
      <c r="AI29" s="58">
        <f t="shared" si="6"/>
        <v>43</v>
      </c>
      <c r="AJ29" s="63">
        <f t="shared" si="6"/>
        <v>0</v>
      </c>
      <c r="AK29" s="63">
        <f t="shared" si="6"/>
        <v>0</v>
      </c>
      <c r="AL29" s="63"/>
      <c r="AM29" s="58">
        <f t="shared" ref="AM29:BJ29" si="7">SUM(AM3:AM28)</f>
        <v>0</v>
      </c>
      <c r="AN29" s="58">
        <f t="shared" si="7"/>
        <v>0</v>
      </c>
      <c r="AO29" s="58">
        <f t="shared" si="7"/>
        <v>0</v>
      </c>
      <c r="AP29" s="58">
        <f t="shared" si="7"/>
        <v>0</v>
      </c>
      <c r="AQ29" s="58">
        <f t="shared" si="7"/>
        <v>0</v>
      </c>
      <c r="AR29" s="58">
        <f t="shared" si="7"/>
        <v>0</v>
      </c>
      <c r="AS29" s="58">
        <f t="shared" si="7"/>
        <v>0</v>
      </c>
      <c r="AT29" s="58">
        <f t="shared" si="7"/>
        <v>0</v>
      </c>
      <c r="AU29" s="58">
        <f t="shared" si="7"/>
        <v>0</v>
      </c>
      <c r="AV29" s="58">
        <f t="shared" si="7"/>
        <v>0</v>
      </c>
      <c r="AW29" s="58">
        <f t="shared" si="7"/>
        <v>0</v>
      </c>
      <c r="AX29" s="58">
        <f t="shared" si="7"/>
        <v>0</v>
      </c>
      <c r="AY29" s="58">
        <f t="shared" si="7"/>
        <v>0</v>
      </c>
      <c r="AZ29" s="58">
        <f t="shared" si="7"/>
        <v>0</v>
      </c>
      <c r="BA29" s="58">
        <f t="shared" si="7"/>
        <v>0</v>
      </c>
      <c r="BB29" s="58">
        <f t="shared" si="7"/>
        <v>0</v>
      </c>
      <c r="BC29" s="58">
        <f t="shared" si="7"/>
        <v>0</v>
      </c>
      <c r="BD29" s="58">
        <f t="shared" si="7"/>
        <v>0</v>
      </c>
      <c r="BE29" s="58">
        <f t="shared" si="7"/>
        <v>0</v>
      </c>
      <c r="BF29" s="58">
        <f t="shared" si="7"/>
        <v>0</v>
      </c>
      <c r="BG29" s="58">
        <f t="shared" si="7"/>
        <v>0</v>
      </c>
      <c r="BH29" s="58">
        <f t="shared" si="7"/>
        <v>0</v>
      </c>
      <c r="BI29" s="58">
        <f t="shared" si="7"/>
        <v>0</v>
      </c>
      <c r="BJ29" s="58">
        <f t="shared" si="7"/>
        <v>0</v>
      </c>
    </row>
    <row r="31" spans="1:62">
      <c r="G31" s="179">
        <v>10</v>
      </c>
      <c r="H31" s="179">
        <v>50</v>
      </c>
      <c r="I31" s="179"/>
      <c r="J31" s="179"/>
      <c r="K31" s="179"/>
      <c r="L31" s="179"/>
      <c r="M31" s="115" t="s">
        <v>174</v>
      </c>
      <c r="N31" s="115" t="s">
        <v>174</v>
      </c>
      <c r="O31" s="115"/>
      <c r="T31" s="235" t="s">
        <v>222</v>
      </c>
      <c r="AA31" s="2"/>
    </row>
    <row r="32" spans="1:62">
      <c r="F32" s="3"/>
      <c r="G32" s="3"/>
      <c r="H32" s="3"/>
      <c r="I32" s="3"/>
      <c r="J32" s="275" t="s">
        <v>215</v>
      </c>
      <c r="K32" s="118"/>
      <c r="L32" s="118"/>
      <c r="N32" s="3"/>
      <c r="O32" s="3"/>
      <c r="P32" s="3"/>
      <c r="Q32" s="275" t="s">
        <v>223</v>
      </c>
    </row>
    <row r="33" spans="2:21">
      <c r="E33" s="116"/>
      <c r="F33" s="3"/>
      <c r="G33" s="3"/>
      <c r="H33" s="3"/>
      <c r="I33" s="3"/>
      <c r="J33" s="118" t="s">
        <v>216</v>
      </c>
      <c r="K33" s="118"/>
      <c r="L33" s="117"/>
      <c r="N33" s="3"/>
      <c r="O33" s="3"/>
      <c r="P33" s="3"/>
      <c r="R33" s="118" t="s">
        <v>224</v>
      </c>
    </row>
    <row r="34" spans="2:21">
      <c r="H34" s="3"/>
      <c r="J34" s="118"/>
      <c r="K34" s="275" t="s">
        <v>217</v>
      </c>
      <c r="L34" s="118"/>
      <c r="O34" s="194" t="s">
        <v>337</v>
      </c>
    </row>
    <row r="35" spans="2:21">
      <c r="H35" s="3"/>
      <c r="K35" s="118" t="s">
        <v>218</v>
      </c>
      <c r="L35" s="118"/>
    </row>
    <row r="36" spans="2:21">
      <c r="H36" s="3"/>
      <c r="L36" s="275" t="s">
        <v>370</v>
      </c>
    </row>
    <row r="37" spans="2:21">
      <c r="L37" s="118" t="s">
        <v>371</v>
      </c>
    </row>
    <row r="38" spans="2:21">
      <c r="B38" s="144" t="s">
        <v>241</v>
      </c>
      <c r="F38" s="146">
        <v>42</v>
      </c>
      <c r="G38" s="146"/>
      <c r="H38" s="146"/>
      <c r="I38" s="146"/>
      <c r="M38" s="146"/>
      <c r="N38" s="146"/>
      <c r="O38" s="146"/>
      <c r="P38" s="146"/>
      <c r="Q38" s="146">
        <f t="shared" ref="Q38" si="8">Q29</f>
        <v>0</v>
      </c>
    </row>
    <row r="39" spans="2:21">
      <c r="B39" s="145" t="s">
        <v>242</v>
      </c>
      <c r="D39" s="147"/>
      <c r="E39" s="147" t="s">
        <v>443</v>
      </c>
      <c r="F39" s="53">
        <v>88</v>
      </c>
      <c r="G39" s="53">
        <f t="shared" ref="G39:P39" si="9">G29</f>
        <v>90</v>
      </c>
      <c r="H39" s="53">
        <f t="shared" si="9"/>
        <v>500</v>
      </c>
      <c r="I39" s="53">
        <f t="shared" si="9"/>
        <v>764</v>
      </c>
      <c r="J39" s="53"/>
      <c r="K39" s="53"/>
      <c r="L39" s="53"/>
      <c r="M39" s="53">
        <f t="shared" si="9"/>
        <v>180</v>
      </c>
      <c r="N39" s="53">
        <f t="shared" si="9"/>
        <v>180</v>
      </c>
      <c r="O39" s="53">
        <f t="shared" si="9"/>
        <v>49</v>
      </c>
      <c r="P39" s="53">
        <f t="shared" si="9"/>
        <v>409</v>
      </c>
    </row>
    <row r="41" spans="2:21">
      <c r="Q41" s="2"/>
      <c r="R41" s="2"/>
      <c r="S41" s="2"/>
      <c r="T41" s="236"/>
      <c r="U41" s="149"/>
    </row>
  </sheetData>
  <mergeCells count="18">
    <mergeCell ref="A29:D29"/>
    <mergeCell ref="A1:D1"/>
    <mergeCell ref="AE1:AM1"/>
    <mergeCell ref="E1:R1"/>
    <mergeCell ref="S1:S2"/>
    <mergeCell ref="AC2:AD2"/>
    <mergeCell ref="AL2:AM2"/>
    <mergeCell ref="J2:L2"/>
    <mergeCell ref="T1:T2"/>
    <mergeCell ref="A3:A6"/>
    <mergeCell ref="A7:A9"/>
    <mergeCell ref="A27:A28"/>
    <mergeCell ref="AN1:AW1"/>
    <mergeCell ref="AX1:BE1"/>
    <mergeCell ref="BF1:BJ1"/>
    <mergeCell ref="U1:AD1"/>
    <mergeCell ref="BI2:BJ2"/>
    <mergeCell ref="AV2:AW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pane ySplit="2" topLeftCell="A3" activePane="bottomLeft" state="frozen"/>
      <selection pane="bottomLeft" activeCell="O32" sqref="O32:Q34"/>
    </sheetView>
  </sheetViews>
  <sheetFormatPr defaultRowHeight="11.25"/>
  <cols>
    <col min="1" max="1" width="7.42578125" style="8" bestFit="1" customWidth="1"/>
    <col min="2" max="2" width="45" style="79" customWidth="1"/>
    <col min="3" max="3" width="5.7109375" style="3" bestFit="1" customWidth="1"/>
    <col min="4" max="4" width="7.140625" style="3" customWidth="1"/>
    <col min="5" max="5" width="9.42578125" style="2" bestFit="1" customWidth="1"/>
    <col min="6" max="7" width="6.42578125" style="2" customWidth="1"/>
    <col min="8" max="10" width="5.85546875" style="2" customWidth="1"/>
    <col min="11" max="11" width="6.140625" style="2" customWidth="1"/>
    <col min="12" max="12" width="9.28515625" style="2" customWidth="1"/>
    <col min="13" max="13" width="8.140625" style="2" bestFit="1" customWidth="1"/>
    <col min="14" max="14" width="8.85546875" style="2" customWidth="1"/>
    <col min="15" max="15" width="7.85546875" style="2" customWidth="1"/>
    <col min="16" max="16" width="8.85546875" style="2" customWidth="1"/>
    <col min="17" max="17" width="8" style="2" customWidth="1"/>
    <col min="18" max="18" width="6.28515625" style="2" customWidth="1"/>
    <col min="19" max="19" width="12" style="2" customWidth="1"/>
    <col min="20" max="20" width="11.85546875" style="2" bestFit="1" customWidth="1"/>
    <col min="21" max="21" width="10.85546875" style="72" customWidth="1"/>
    <col min="22" max="22" width="5.5703125" style="72" customWidth="1"/>
    <col min="23" max="23" width="5.140625" style="72" customWidth="1"/>
    <col min="24" max="24" width="7.5703125" style="72" customWidth="1"/>
    <col min="25" max="16384" width="9.140625" style="3"/>
  </cols>
  <sheetData>
    <row r="1" spans="1:24" s="4" customFormat="1" ht="15.75" customHeight="1">
      <c r="A1" s="599" t="s">
        <v>31</v>
      </c>
      <c r="B1" s="600"/>
      <c r="C1" s="600"/>
      <c r="D1" s="601"/>
      <c r="E1" s="602" t="s">
        <v>227</v>
      </c>
      <c r="F1" s="603"/>
      <c r="G1" s="603"/>
      <c r="H1" s="603"/>
      <c r="I1" s="603"/>
      <c r="J1" s="603"/>
      <c r="K1" s="603"/>
      <c r="L1" s="592" t="s">
        <v>221</v>
      </c>
      <c r="M1" s="592"/>
      <c r="N1" s="592"/>
      <c r="O1" s="592"/>
      <c r="P1" s="592"/>
      <c r="Q1" s="592"/>
      <c r="R1" s="592"/>
      <c r="S1" s="592"/>
      <c r="T1" s="592"/>
      <c r="U1" s="593" t="s">
        <v>29</v>
      </c>
      <c r="V1" s="594"/>
      <c r="W1" s="594"/>
      <c r="X1" s="595"/>
    </row>
    <row r="2" spans="1:24" s="4" customFormat="1" ht="23.25" thickBot="1">
      <c r="A2" s="10" t="s">
        <v>19</v>
      </c>
      <c r="B2" s="191" t="s">
        <v>0</v>
      </c>
      <c r="C2" s="40" t="s">
        <v>11</v>
      </c>
      <c r="D2" s="192" t="s">
        <v>12</v>
      </c>
      <c r="E2" s="25" t="s">
        <v>113</v>
      </c>
      <c r="F2" s="583" t="s">
        <v>29</v>
      </c>
      <c r="G2" s="584"/>
      <c r="H2" s="584"/>
      <c r="I2" s="584"/>
      <c r="J2" s="584"/>
      <c r="K2" s="585"/>
      <c r="L2" s="25" t="s">
        <v>103</v>
      </c>
      <c r="M2" s="40" t="s">
        <v>104</v>
      </c>
      <c r="N2" s="40" t="s">
        <v>107</v>
      </c>
      <c r="O2" s="40" t="s">
        <v>335</v>
      </c>
      <c r="P2" s="40" t="s">
        <v>334</v>
      </c>
      <c r="Q2" s="40" t="s">
        <v>336</v>
      </c>
      <c r="R2" s="40"/>
      <c r="S2" s="40" t="s">
        <v>48</v>
      </c>
      <c r="T2" s="25" t="s">
        <v>232</v>
      </c>
      <c r="U2" s="596"/>
      <c r="V2" s="597"/>
      <c r="W2" s="597"/>
      <c r="X2" s="598"/>
    </row>
    <row r="3" spans="1:24" s="233" customFormat="1">
      <c r="A3" s="588" t="str">
        <f>'1-συμβολαια'!A3</f>
        <v>..????..</v>
      </c>
      <c r="B3" s="171" t="str">
        <f>'1-συμβολαια'!C3</f>
        <v>κληρονομιά πατρός ΑΠΟΔΟΧΗ</v>
      </c>
      <c r="C3" s="166" t="str">
        <f>'4-πολλυπρ'!D3</f>
        <v>…..???..</v>
      </c>
      <c r="D3" s="166" t="str">
        <f>'4-πολλυπρ'!I3</f>
        <v>…..???..</v>
      </c>
      <c r="E3" s="172">
        <v>50</v>
      </c>
      <c r="F3" s="232" t="s">
        <v>228</v>
      </c>
      <c r="G3" s="232" t="s">
        <v>229</v>
      </c>
      <c r="H3" s="347"/>
      <c r="I3" s="347"/>
      <c r="J3" s="347"/>
      <c r="K3" s="347"/>
      <c r="L3" s="172">
        <v>25</v>
      </c>
      <c r="M3" s="172">
        <v>25</v>
      </c>
      <c r="N3" s="347"/>
      <c r="O3" s="347"/>
      <c r="P3" s="172">
        <v>20</v>
      </c>
      <c r="Q3" s="172">
        <v>20</v>
      </c>
      <c r="R3" s="347"/>
      <c r="S3" s="157">
        <f t="shared" ref="S3:S7" si="0">SUM(L3:R3)</f>
        <v>90</v>
      </c>
      <c r="T3" s="172">
        <v>200</v>
      </c>
      <c r="U3" s="299"/>
      <c r="V3" s="299"/>
      <c r="W3" s="351"/>
      <c r="X3" s="352"/>
    </row>
    <row r="4" spans="1:24" s="233" customFormat="1">
      <c r="A4" s="589"/>
      <c r="B4" s="171" t="str">
        <f>'1-συμβολαια'!C4</f>
        <v>κληρονομιά μητρός ΑΠΟΔΟΧΗ - ΑΤΥΠΗ</v>
      </c>
      <c r="C4" s="166" t="str">
        <f>'4-πολλυπρ'!D4</f>
        <v>…..???..</v>
      </c>
      <c r="D4" s="166" t="str">
        <f>'4-πολλυπρ'!I4</f>
        <v>…..???..</v>
      </c>
      <c r="E4" s="172">
        <v>50</v>
      </c>
      <c r="F4" s="232" t="s">
        <v>228</v>
      </c>
      <c r="G4" s="232" t="s">
        <v>229</v>
      </c>
      <c r="H4" s="347"/>
      <c r="I4" s="347"/>
      <c r="J4" s="347"/>
      <c r="K4" s="347"/>
      <c r="L4" s="347"/>
      <c r="M4" s="347"/>
      <c r="N4" s="347"/>
      <c r="O4" s="347"/>
      <c r="P4" s="172">
        <v>20</v>
      </c>
      <c r="Q4" s="172">
        <v>20</v>
      </c>
      <c r="R4" s="347"/>
      <c r="S4" s="157">
        <f t="shared" si="0"/>
        <v>40</v>
      </c>
      <c r="T4" s="347"/>
      <c r="U4" s="299"/>
      <c r="V4" s="299"/>
      <c r="W4" s="351"/>
      <c r="X4" s="352"/>
    </row>
    <row r="5" spans="1:24" s="233" customFormat="1">
      <c r="A5" s="589"/>
      <c r="B5" s="171" t="str">
        <f>'1-συμβολαια'!C5</f>
        <v>κληρονομιά πατρός από μητέρα ΑΠΟΔΟΧΗ - ΑΤΥΠΗ</v>
      </c>
      <c r="C5" s="166" t="str">
        <f>'4-πολλυπρ'!D5</f>
        <v>…..???..</v>
      </c>
      <c r="D5" s="166" t="str">
        <f>'4-πολλυπρ'!I5</f>
        <v>…..???..</v>
      </c>
      <c r="E5" s="172">
        <v>50</v>
      </c>
      <c r="F5" s="232" t="s">
        <v>228</v>
      </c>
      <c r="G5" s="232" t="s">
        <v>229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50">
        <f t="shared" si="0"/>
        <v>0</v>
      </c>
      <c r="T5" s="347"/>
      <c r="U5" s="299"/>
      <c r="V5" s="299"/>
      <c r="W5" s="351"/>
      <c r="X5" s="352"/>
    </row>
    <row r="6" spans="1:24" s="233" customFormat="1">
      <c r="A6" s="590"/>
      <c r="B6" s="171" t="str">
        <f>'1-συμβολαια'!C6</f>
        <v>δωρεά παππού σε πατέρα - ΑΤΥΠΗ 1940</v>
      </c>
      <c r="C6" s="166" t="str">
        <f>'4-πολλυπρ'!D6</f>
        <v>…..???..</v>
      </c>
      <c r="D6" s="166" t="str">
        <f>'4-πολλυπρ'!I6</f>
        <v>…..???..</v>
      </c>
      <c r="E6" s="172"/>
      <c r="F6" s="232" t="s">
        <v>228</v>
      </c>
      <c r="G6" s="232" t="s">
        <v>229</v>
      </c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50">
        <f t="shared" si="0"/>
        <v>0</v>
      </c>
      <c r="T6" s="347"/>
      <c r="U6" s="299"/>
      <c r="V6" s="299"/>
      <c r="W6" s="351"/>
      <c r="X6" s="352"/>
    </row>
    <row r="7" spans="1:24" s="233" customFormat="1">
      <c r="A7" s="591" t="str">
        <f>'1-συμβολαια'!A7</f>
        <v>..????..</v>
      </c>
      <c r="B7" s="171" t="str">
        <f>'1-συμβολαια'!C7</f>
        <v>κληρονομιάς ΑΠΟΔΟΧΗ</v>
      </c>
      <c r="C7" s="166" t="str">
        <f>'4-πολλυπρ'!D7</f>
        <v>…..???..</v>
      </c>
      <c r="D7" s="166" t="str">
        <f>'4-πολλυπρ'!I7</f>
        <v>…..???..</v>
      </c>
      <c r="E7" s="172">
        <v>50</v>
      </c>
      <c r="F7" s="232" t="s">
        <v>228</v>
      </c>
      <c r="G7" s="232" t="s">
        <v>229</v>
      </c>
      <c r="H7" s="347"/>
      <c r="I7" s="347"/>
      <c r="J7" s="347"/>
      <c r="K7" s="347"/>
      <c r="L7" s="172">
        <v>25</v>
      </c>
      <c r="M7" s="172">
        <v>25</v>
      </c>
      <c r="N7" s="347"/>
      <c r="O7" s="347"/>
      <c r="P7" s="172">
        <v>20</v>
      </c>
      <c r="Q7" s="172">
        <v>20</v>
      </c>
      <c r="R7" s="347"/>
      <c r="S7" s="157">
        <f t="shared" si="0"/>
        <v>90</v>
      </c>
      <c r="T7" s="172">
        <v>200</v>
      </c>
      <c r="U7" s="299"/>
      <c r="V7" s="299"/>
      <c r="W7" s="351"/>
      <c r="X7" s="352"/>
    </row>
    <row r="8" spans="1:24" s="233" customFormat="1">
      <c r="A8" s="589"/>
      <c r="B8" s="171" t="str">
        <f>'1-συμβολαια'!C8</f>
        <v>κληρονομιάς ΑΠΟΔΟΧΗ πατρός από αδερφό - ΑΤΥΠΗ</v>
      </c>
      <c r="C8" s="166" t="str">
        <f>'4-πολλυπρ'!D8</f>
        <v>…..???..</v>
      </c>
      <c r="D8" s="166" t="str">
        <f>'4-πολλυπρ'!I8</f>
        <v>…..???..</v>
      </c>
      <c r="E8" s="172">
        <v>50</v>
      </c>
      <c r="F8" s="232" t="s">
        <v>228</v>
      </c>
      <c r="G8" s="232" t="s">
        <v>229</v>
      </c>
      <c r="H8" s="347"/>
      <c r="I8" s="347"/>
      <c r="J8" s="347"/>
      <c r="K8" s="347"/>
      <c r="L8" s="347"/>
      <c r="M8" s="347"/>
      <c r="N8" s="347"/>
      <c r="O8" s="347"/>
      <c r="P8" s="172">
        <v>20</v>
      </c>
      <c r="Q8" s="172">
        <v>20</v>
      </c>
      <c r="R8" s="347"/>
      <c r="S8" s="157">
        <f t="shared" ref="S8:S27" si="1">SUM(L8:R8)</f>
        <v>40</v>
      </c>
      <c r="T8" s="347"/>
      <c r="U8" s="299"/>
      <c r="V8" s="299"/>
      <c r="W8" s="351"/>
      <c r="X8" s="352"/>
    </row>
    <row r="9" spans="1:24" s="233" customFormat="1">
      <c r="A9" s="590"/>
      <c r="B9" s="171" t="str">
        <f>'1-συμβολαια'!C9</f>
        <v>κληρονομιάς ΑΠΟΔΟΧΗ μητρός από αδερφό - ΑΤΥΠΗ</v>
      </c>
      <c r="C9" s="166" t="str">
        <f>'4-πολλυπρ'!D9</f>
        <v>…..???..</v>
      </c>
      <c r="D9" s="166" t="str">
        <f>'4-πολλυπρ'!I9</f>
        <v>…..???..</v>
      </c>
      <c r="E9" s="172">
        <v>50</v>
      </c>
      <c r="F9" s="232" t="s">
        <v>228</v>
      </c>
      <c r="G9" s="232" t="s">
        <v>229</v>
      </c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50">
        <f t="shared" si="1"/>
        <v>0</v>
      </c>
      <c r="T9" s="347"/>
      <c r="U9" s="299"/>
      <c r="V9" s="299"/>
      <c r="W9" s="351"/>
      <c r="X9" s="352"/>
    </row>
    <row r="10" spans="1:24" s="233" customFormat="1">
      <c r="A10" s="231" t="str">
        <f>'1-συμβολαια'!A10</f>
        <v>..????..</v>
      </c>
      <c r="B10" s="171" t="str">
        <f>'1-συμβολαια'!C10</f>
        <v>δωρεά</v>
      </c>
      <c r="C10" s="166" t="str">
        <f>'4-πολλυπρ'!D10</f>
        <v>…..???..</v>
      </c>
      <c r="D10" s="166" t="str">
        <f>'4-πολλυπρ'!I10</f>
        <v>…..???..</v>
      </c>
      <c r="E10" s="172">
        <v>150</v>
      </c>
      <c r="F10" s="348"/>
      <c r="G10" s="232" t="s">
        <v>229</v>
      </c>
      <c r="H10" s="172" t="s">
        <v>369</v>
      </c>
      <c r="I10" s="172" t="s">
        <v>367</v>
      </c>
      <c r="J10" s="172"/>
      <c r="K10" s="347"/>
      <c r="L10" s="172">
        <v>25</v>
      </c>
      <c r="M10" s="172">
        <v>25</v>
      </c>
      <c r="N10" s="347"/>
      <c r="O10" s="347"/>
      <c r="P10" s="172">
        <v>20</v>
      </c>
      <c r="Q10" s="172">
        <v>20</v>
      </c>
      <c r="R10" s="347"/>
      <c r="S10" s="157">
        <f t="shared" si="1"/>
        <v>90</v>
      </c>
      <c r="T10" s="172">
        <v>200</v>
      </c>
      <c r="U10" s="299"/>
      <c r="V10" s="299"/>
      <c r="W10" s="351"/>
      <c r="X10" s="352"/>
    </row>
    <row r="11" spans="1:24" s="233" customFormat="1">
      <c r="A11" s="345" t="str">
        <f>'1-συμβολαια'!A11</f>
        <v>..????..</v>
      </c>
      <c r="B11" s="346" t="str">
        <f>'1-συμβολαια'!C11</f>
        <v>πληρεξούσιο</v>
      </c>
      <c r="C11" s="290" t="str">
        <f>'4-πολλυπρ'!D11</f>
        <v>…..???..</v>
      </c>
      <c r="D11" s="290">
        <f>'4-πολλυπρ'!I11</f>
        <v>0</v>
      </c>
      <c r="E11" s="347"/>
      <c r="F11" s="348"/>
      <c r="G11" s="348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50"/>
      <c r="T11" s="347"/>
      <c r="U11" s="299"/>
      <c r="V11" s="299"/>
      <c r="W11" s="351"/>
      <c r="X11" s="352"/>
    </row>
    <row r="12" spans="1:24" s="233" customFormat="1">
      <c r="A12" s="345" t="str">
        <f>'1-συμβολαια'!A12</f>
        <v>..????..</v>
      </c>
      <c r="B12" s="346" t="str">
        <f>'1-συμβολαια'!C12</f>
        <v>πληρεξούσιο</v>
      </c>
      <c r="C12" s="290" t="str">
        <f>'4-πολλυπρ'!D12</f>
        <v>…..???..</v>
      </c>
      <c r="D12" s="290" t="str">
        <f>'4-πολλυπρ'!I12</f>
        <v>…..???..</v>
      </c>
      <c r="E12" s="347"/>
      <c r="F12" s="348"/>
      <c r="G12" s="348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50"/>
      <c r="T12" s="347"/>
      <c r="U12" s="299"/>
      <c r="V12" s="299"/>
      <c r="W12" s="351"/>
      <c r="X12" s="352"/>
    </row>
    <row r="13" spans="1:24" s="5" customFormat="1">
      <c r="A13" s="345" t="str">
        <f>'1-συμβολαια'!A13</f>
        <v>..????..</v>
      </c>
      <c r="B13" s="346" t="str">
        <f>'1-συμβολαια'!C13</f>
        <v>πληρεξούσιο</v>
      </c>
      <c r="C13" s="290" t="str">
        <f>'4-πολλυπρ'!D13</f>
        <v>…..???..</v>
      </c>
      <c r="D13" s="290">
        <f>'4-πολλυπρ'!I13</f>
        <v>0</v>
      </c>
      <c r="E13" s="347"/>
      <c r="F13" s="348"/>
      <c r="G13" s="348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50"/>
      <c r="T13" s="347"/>
      <c r="U13" s="299"/>
      <c r="V13" s="299"/>
      <c r="W13" s="351"/>
      <c r="X13" s="301"/>
    </row>
    <row r="14" spans="1:24" s="5" customFormat="1">
      <c r="A14" s="345" t="str">
        <f>'1-συμβολαια'!A14</f>
        <v>..????..</v>
      </c>
      <c r="B14" s="346" t="str">
        <f>'1-συμβολαια'!C14</f>
        <v>πληρεξούσιο</v>
      </c>
      <c r="C14" s="290" t="str">
        <f>'4-πολλυπρ'!D14</f>
        <v>…..???..</v>
      </c>
      <c r="D14" s="290">
        <f>'4-πολλυπρ'!I14</f>
        <v>0</v>
      </c>
      <c r="E14" s="347"/>
      <c r="F14" s="348"/>
      <c r="G14" s="348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50"/>
      <c r="T14" s="347"/>
      <c r="U14" s="299"/>
      <c r="V14" s="299"/>
      <c r="W14" s="351"/>
      <c r="X14" s="301"/>
    </row>
    <row r="15" spans="1:24" s="5" customFormat="1">
      <c r="A15" s="345" t="str">
        <f>'1-συμβολαια'!A15</f>
        <v>..????..</v>
      </c>
      <c r="B15" s="346" t="str">
        <f>'1-συμβολαια'!C15</f>
        <v>μίσθωση 12 έτη  7.800/έτος</v>
      </c>
      <c r="C15" s="290" t="str">
        <f>'4-πολλυπρ'!D15</f>
        <v>…..???..</v>
      </c>
      <c r="D15" s="290" t="str">
        <f>'4-πολλυπρ'!I15</f>
        <v>…..???..</v>
      </c>
      <c r="E15" s="347"/>
      <c r="F15" s="348"/>
      <c r="G15" s="348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50"/>
      <c r="T15" s="347"/>
      <c r="U15" s="299"/>
      <c r="V15" s="299"/>
      <c r="W15" s="351"/>
      <c r="X15" s="301"/>
    </row>
    <row r="16" spans="1:24" s="5" customFormat="1">
      <c r="A16" s="345" t="str">
        <f>'1-συμβολαια'!A16</f>
        <v>..????..</v>
      </c>
      <c r="B16" s="346" t="str">
        <f>'1-συμβολαια'!C16</f>
        <v>αγοραπωλησίας ΠΡΟΣΥΜΦΩΝΟ τίμημα = 15.000 αρραβών =</v>
      </c>
      <c r="C16" s="290" t="str">
        <f>'4-πολλυπρ'!D16</f>
        <v>…..???..</v>
      </c>
      <c r="D16" s="290" t="str">
        <f>'4-πολλυπρ'!I16</f>
        <v>…..???..</v>
      </c>
      <c r="E16" s="347"/>
      <c r="F16" s="348"/>
      <c r="G16" s="348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50"/>
      <c r="T16" s="347"/>
      <c r="U16" s="299"/>
      <c r="V16" s="299"/>
      <c r="W16" s="351"/>
      <c r="X16" s="301"/>
    </row>
    <row r="17" spans="1:24" s="5" customFormat="1">
      <c r="A17" s="345" t="str">
        <f>'1-συμβολαια'!A17</f>
        <v>..????..</v>
      </c>
      <c r="B17" s="346" t="str">
        <f>'1-συμβολαια'!C17</f>
        <v>πληρεξούσιο</v>
      </c>
      <c r="C17" s="290" t="str">
        <f>'4-πολλυπρ'!D17</f>
        <v>…..???..</v>
      </c>
      <c r="D17" s="290">
        <f>'4-πολλυπρ'!I17</f>
        <v>0</v>
      </c>
      <c r="E17" s="347"/>
      <c r="F17" s="348"/>
      <c r="G17" s="348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50"/>
      <c r="T17" s="347"/>
      <c r="U17" s="299"/>
      <c r="V17" s="299"/>
      <c r="W17" s="351"/>
      <c r="X17" s="301"/>
    </row>
    <row r="18" spans="1:24" s="5" customFormat="1">
      <c r="A18" s="345" t="str">
        <f>'1-συμβολαια'!A18</f>
        <v>..????..</v>
      </c>
      <c r="B18" s="346" t="str">
        <f>'1-συμβολαια'!C18</f>
        <v>πληρεξούσιο</v>
      </c>
      <c r="C18" s="290" t="str">
        <f>'4-πολλυπρ'!D18</f>
        <v>…..???..</v>
      </c>
      <c r="D18" s="290">
        <f>'4-πολλυπρ'!I18</f>
        <v>0</v>
      </c>
      <c r="E18" s="347"/>
      <c r="F18" s="348"/>
      <c r="G18" s="348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50"/>
      <c r="T18" s="347"/>
      <c r="U18" s="299"/>
      <c r="V18" s="299"/>
      <c r="W18" s="351"/>
      <c r="X18" s="301"/>
    </row>
    <row r="19" spans="1:24" s="5" customFormat="1">
      <c r="A19" s="345" t="str">
        <f>'1-συμβολαια'!A19</f>
        <v>..????..</v>
      </c>
      <c r="B19" s="346" t="str">
        <f>'1-συμβολαια'!C19</f>
        <v>πληρεξούσιο</v>
      </c>
      <c r="C19" s="290" t="str">
        <f>'4-πολλυπρ'!D19</f>
        <v>…..???..</v>
      </c>
      <c r="D19" s="290">
        <f>'4-πολλυπρ'!I19</f>
        <v>0</v>
      </c>
      <c r="E19" s="347"/>
      <c r="F19" s="348"/>
      <c r="G19" s="348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50"/>
      <c r="T19" s="347"/>
      <c r="U19" s="299"/>
      <c r="V19" s="299"/>
      <c r="W19" s="351"/>
      <c r="X19" s="301"/>
    </row>
    <row r="20" spans="1:24" s="5" customFormat="1">
      <c r="A20" s="345" t="str">
        <f>'1-συμβολαια'!A20</f>
        <v>..????..</v>
      </c>
      <c r="B20" s="346" t="str">
        <f>'1-συμβολαια'!C20</f>
        <v>πληρεξούσιο</v>
      </c>
      <c r="C20" s="290" t="str">
        <f>'4-πολλυπρ'!D20</f>
        <v>…..???..</v>
      </c>
      <c r="D20" s="290">
        <f>'4-πολλυπρ'!I20</f>
        <v>0</v>
      </c>
      <c r="E20" s="347"/>
      <c r="F20" s="348"/>
      <c r="G20" s="348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50"/>
      <c r="T20" s="347"/>
      <c r="U20" s="299"/>
      <c r="V20" s="299"/>
      <c r="W20" s="351"/>
      <c r="X20" s="301"/>
    </row>
    <row r="21" spans="1:24" s="5" customFormat="1" ht="22.5">
      <c r="A21" s="345" t="str">
        <f>'1-συμβολαια'!A21</f>
        <v>..????..</v>
      </c>
      <c r="B21" s="346" t="str">
        <f>'1-συμβολαια'!C21</f>
        <v>αγοραπωλησίας  …????.. ΕΓΚΡΙΣΗ και ΥΠΟ ΔΙΑΛΥΤΙΚΗ ΑΙΡΕΣΗ</v>
      </c>
      <c r="C21" s="290" t="str">
        <f>'4-πολλυπρ'!D21</f>
        <v>…..???..</v>
      </c>
      <c r="D21" s="290" t="str">
        <f>'4-πολλυπρ'!I21</f>
        <v>…..???..</v>
      </c>
      <c r="E21" s="347"/>
      <c r="F21" s="348"/>
      <c r="G21" s="348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50"/>
      <c r="T21" s="347"/>
      <c r="U21" s="299"/>
      <c r="V21" s="299"/>
      <c r="W21" s="351"/>
      <c r="X21" s="301"/>
    </row>
    <row r="22" spans="1:24" s="5" customFormat="1">
      <c r="A22" s="345" t="str">
        <f>'1-συμβολαια'!A22</f>
        <v>..????..</v>
      </c>
      <c r="B22" s="346" t="str">
        <f>'1-συμβολαια'!C22</f>
        <v>αγοραπωλησίας ……???...  ΕΞΟΦΛΗΣΗ</v>
      </c>
      <c r="C22" s="290" t="str">
        <f>'4-πολλυπρ'!D22</f>
        <v>…..???..</v>
      </c>
      <c r="D22" s="290" t="str">
        <f>'4-πολλυπρ'!I22</f>
        <v>…..???..</v>
      </c>
      <c r="E22" s="347"/>
      <c r="F22" s="348"/>
      <c r="G22" s="348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50"/>
      <c r="T22" s="347"/>
      <c r="U22" s="299"/>
      <c r="V22" s="299"/>
      <c r="W22" s="351"/>
      <c r="X22" s="301"/>
    </row>
    <row r="23" spans="1:24" s="5" customFormat="1">
      <c r="A23" s="345" t="str">
        <f>'1-συμβολαια'!A23</f>
        <v>..????..</v>
      </c>
      <c r="B23" s="346" t="str">
        <f>'1-συμβολαια'!C23</f>
        <v>πληρεξούσιο</v>
      </c>
      <c r="C23" s="290" t="str">
        <f>'4-πολλυπρ'!D23</f>
        <v>…..???..</v>
      </c>
      <c r="D23" s="290">
        <f>'4-πολλυπρ'!I23</f>
        <v>0</v>
      </c>
      <c r="E23" s="347"/>
      <c r="F23" s="348"/>
      <c r="G23" s="348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50"/>
      <c r="T23" s="347"/>
      <c r="U23" s="299"/>
      <c r="V23" s="299"/>
      <c r="W23" s="351"/>
      <c r="X23" s="301"/>
    </row>
    <row r="24" spans="1:24" s="5" customFormat="1">
      <c r="A24" s="345" t="str">
        <f>'1-συμβολαια'!A24</f>
        <v>..????..</v>
      </c>
      <c r="B24" s="346" t="str">
        <f>'1-συμβολαια'!C24</f>
        <v>πληρεξούσιο</v>
      </c>
      <c r="C24" s="290" t="str">
        <f>'4-πολλυπρ'!D24</f>
        <v>…..???..</v>
      </c>
      <c r="D24" s="290">
        <f>'4-πολλυπρ'!I24</f>
        <v>0</v>
      </c>
      <c r="E24" s="347"/>
      <c r="F24" s="348"/>
      <c r="G24" s="348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50"/>
      <c r="T24" s="347"/>
      <c r="U24" s="299"/>
      <c r="V24" s="299"/>
      <c r="W24" s="351"/>
      <c r="X24" s="301"/>
    </row>
    <row r="25" spans="1:24" s="5" customFormat="1">
      <c r="A25" s="345" t="str">
        <f>'1-συμβολαια'!A25</f>
        <v>..????..</v>
      </c>
      <c r="B25" s="346" t="str">
        <f>'1-συμβολαια'!C25</f>
        <v>πληρεξούσιο</v>
      </c>
      <c r="C25" s="290" t="str">
        <f>'4-πολλυπρ'!D25</f>
        <v>…..???..</v>
      </c>
      <c r="D25" s="290">
        <f>'4-πολλυπρ'!I25</f>
        <v>0</v>
      </c>
      <c r="E25" s="347"/>
      <c r="F25" s="348"/>
      <c r="G25" s="348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50"/>
      <c r="T25" s="347"/>
      <c r="U25" s="299"/>
      <c r="V25" s="299"/>
      <c r="W25" s="351"/>
      <c r="X25" s="301"/>
    </row>
    <row r="26" spans="1:24" s="5" customFormat="1">
      <c r="A26" s="345" t="str">
        <f>'1-συμβολαια'!A26</f>
        <v>..????..</v>
      </c>
      <c r="B26" s="346" t="str">
        <f>'1-συμβολαια'!C26</f>
        <v>αγοραπωλησίας ……???... ΕΞΟΦΛΗΣΗ</v>
      </c>
      <c r="C26" s="290" t="str">
        <f>'4-πολλυπρ'!D26</f>
        <v>…..???..</v>
      </c>
      <c r="D26" s="290" t="str">
        <f>'4-πολλυπρ'!I26</f>
        <v>…..???..</v>
      </c>
      <c r="E26" s="347"/>
      <c r="F26" s="348"/>
      <c r="G26" s="348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50"/>
      <c r="T26" s="347"/>
      <c r="U26" s="299"/>
      <c r="V26" s="299"/>
      <c r="W26" s="351"/>
      <c r="X26" s="301"/>
    </row>
    <row r="27" spans="1:24" s="5" customFormat="1">
      <c r="A27" s="591" t="str">
        <f>'1-συμβολαια'!A27</f>
        <v>..????..</v>
      </c>
      <c r="B27" s="171" t="str">
        <f>'1-συμβολαια'!C27</f>
        <v>κληρονομιάς ΑΠΟΔΟΧΗ</v>
      </c>
      <c r="C27" s="166" t="str">
        <f>'4-πολλυπρ'!D27</f>
        <v>…..???..</v>
      </c>
      <c r="D27" s="166" t="str">
        <f>'4-πολλυπρ'!I27</f>
        <v>…..???..</v>
      </c>
      <c r="E27" s="172">
        <v>50</v>
      </c>
      <c r="F27" s="232" t="s">
        <v>228</v>
      </c>
      <c r="G27" s="232" t="s">
        <v>229</v>
      </c>
      <c r="H27" s="347"/>
      <c r="I27" s="347"/>
      <c r="J27" s="347"/>
      <c r="K27" s="347"/>
      <c r="L27" s="172">
        <v>25</v>
      </c>
      <c r="M27" s="172">
        <v>25</v>
      </c>
      <c r="N27" s="347"/>
      <c r="O27" s="347"/>
      <c r="P27" s="172">
        <v>20</v>
      </c>
      <c r="Q27" s="172">
        <v>20</v>
      </c>
      <c r="R27" s="347"/>
      <c r="S27" s="157">
        <f t="shared" si="1"/>
        <v>90</v>
      </c>
      <c r="T27" s="172">
        <v>200</v>
      </c>
      <c r="U27" s="299"/>
      <c r="V27" s="299"/>
      <c r="W27" s="351"/>
      <c r="X27" s="301"/>
    </row>
    <row r="28" spans="1:24" s="5" customFormat="1">
      <c r="A28" s="590"/>
      <c r="B28" s="171" t="str">
        <f>'1-συμβολαια'!C28</f>
        <v>κληρονομιάς ΑΠΟΔΟΧΗ μητρός από παππού ΑΤΥΠΗ</v>
      </c>
      <c r="C28" s="166" t="str">
        <f>'4-πολλυπρ'!D28</f>
        <v>…..???..</v>
      </c>
      <c r="D28" s="166" t="str">
        <f>'4-πολλυπρ'!I28</f>
        <v>…..???..</v>
      </c>
      <c r="E28" s="172">
        <v>50</v>
      </c>
      <c r="F28" s="232" t="s">
        <v>228</v>
      </c>
      <c r="G28" s="232" t="s">
        <v>229</v>
      </c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50"/>
      <c r="T28" s="347"/>
      <c r="U28" s="299"/>
      <c r="V28" s="299"/>
      <c r="W28" s="351"/>
      <c r="X28" s="301"/>
    </row>
    <row r="29" spans="1:24">
      <c r="A29" s="573" t="s">
        <v>35</v>
      </c>
      <c r="B29" s="574"/>
      <c r="C29" s="574"/>
      <c r="D29" s="575"/>
      <c r="E29" s="58">
        <f>SUM(E3:E28)</f>
        <v>550</v>
      </c>
      <c r="F29" s="58"/>
      <c r="G29" s="58"/>
      <c r="H29" s="58"/>
      <c r="I29" s="58"/>
      <c r="J29" s="58"/>
      <c r="K29" s="58"/>
      <c r="L29" s="58">
        <f t="shared" ref="L29:U29" si="2">SUM(L3:L28)</f>
        <v>100</v>
      </c>
      <c r="M29" s="58">
        <f t="shared" si="2"/>
        <v>100</v>
      </c>
      <c r="N29" s="58">
        <f t="shared" si="2"/>
        <v>0</v>
      </c>
      <c r="O29" s="58">
        <f t="shared" si="2"/>
        <v>0</v>
      </c>
      <c r="P29" s="58">
        <f t="shared" si="2"/>
        <v>120</v>
      </c>
      <c r="Q29" s="58">
        <f t="shared" si="2"/>
        <v>120</v>
      </c>
      <c r="R29" s="58">
        <f t="shared" si="2"/>
        <v>0</v>
      </c>
      <c r="S29" s="58">
        <f t="shared" si="2"/>
        <v>440</v>
      </c>
      <c r="T29" s="58">
        <f t="shared" si="2"/>
        <v>800</v>
      </c>
      <c r="U29" s="73">
        <f t="shared" si="2"/>
        <v>0</v>
      </c>
      <c r="V29" s="182"/>
      <c r="W29" s="3"/>
      <c r="X29" s="3"/>
    </row>
    <row r="31" spans="1:24" ht="15.75" customHeight="1">
      <c r="H31" s="146"/>
      <c r="L31" s="146" t="s">
        <v>174</v>
      </c>
      <c r="O31" s="146" t="s">
        <v>274</v>
      </c>
      <c r="V31" s="193"/>
      <c r="W31" s="76"/>
      <c r="X31" s="193"/>
    </row>
    <row r="32" spans="1:24">
      <c r="F32" s="275" t="s">
        <v>225</v>
      </c>
      <c r="G32" s="117"/>
      <c r="H32" s="117"/>
      <c r="I32" s="117"/>
      <c r="J32" s="117"/>
      <c r="K32" s="72"/>
      <c r="O32" s="284" t="s">
        <v>275</v>
      </c>
      <c r="V32" s="2"/>
    </row>
    <row r="33" spans="2:22">
      <c r="F33" s="72"/>
      <c r="G33" s="118" t="s">
        <v>226</v>
      </c>
      <c r="H33" s="72"/>
      <c r="I33" s="72"/>
      <c r="J33" s="72"/>
      <c r="P33" s="272" t="s">
        <v>276</v>
      </c>
      <c r="T33" s="275" t="s">
        <v>165</v>
      </c>
      <c r="U33" s="2"/>
      <c r="V33" s="2"/>
    </row>
    <row r="34" spans="2:22">
      <c r="Q34" s="194" t="s">
        <v>277</v>
      </c>
      <c r="U34" s="2"/>
      <c r="V34" s="2"/>
    </row>
    <row r="35" spans="2:22">
      <c r="U35" s="2"/>
      <c r="V35" s="2"/>
    </row>
    <row r="36" spans="2:22">
      <c r="B36" s="144" t="s">
        <v>241</v>
      </c>
      <c r="D36" s="147"/>
      <c r="E36" s="146"/>
      <c r="F36" s="146"/>
      <c r="G36" s="146"/>
      <c r="H36" s="146"/>
      <c r="I36" s="146"/>
      <c r="J36" s="146"/>
      <c r="K36" s="146"/>
      <c r="L36" s="146"/>
      <c r="M36" s="146"/>
      <c r="N36" s="146">
        <f t="shared" ref="N36:R36" si="3">N29</f>
        <v>0</v>
      </c>
      <c r="O36" s="146">
        <f t="shared" si="3"/>
        <v>0</v>
      </c>
      <c r="P36" s="146"/>
      <c r="Q36" s="146"/>
      <c r="R36" s="146">
        <f t="shared" si="3"/>
        <v>0</v>
      </c>
      <c r="S36" s="146"/>
      <c r="T36" s="146"/>
      <c r="U36" s="469">
        <f>E36+S36+T36</f>
        <v>0</v>
      </c>
    </row>
    <row r="37" spans="2:22">
      <c r="B37" s="145" t="s">
        <v>242</v>
      </c>
      <c r="D37" s="147" t="s">
        <v>443</v>
      </c>
      <c r="E37" s="53">
        <f>E29</f>
        <v>550</v>
      </c>
      <c r="F37" s="53"/>
      <c r="G37" s="53"/>
      <c r="H37" s="53"/>
      <c r="I37" s="53"/>
      <c r="J37" s="53"/>
      <c r="K37" s="53"/>
      <c r="L37" s="53">
        <f t="shared" ref="L37:T37" si="4">L29</f>
        <v>100</v>
      </c>
      <c r="M37" s="53">
        <f t="shared" si="4"/>
        <v>100</v>
      </c>
      <c r="N37" s="53">
        <f t="shared" si="4"/>
        <v>0</v>
      </c>
      <c r="O37" s="53">
        <f t="shared" si="4"/>
        <v>0</v>
      </c>
      <c r="P37" s="53">
        <f t="shared" si="4"/>
        <v>120</v>
      </c>
      <c r="Q37" s="53">
        <f t="shared" si="4"/>
        <v>120</v>
      </c>
      <c r="R37" s="53">
        <f t="shared" si="4"/>
        <v>0</v>
      </c>
      <c r="S37" s="53">
        <f t="shared" si="4"/>
        <v>440</v>
      </c>
      <c r="T37" s="53">
        <f t="shared" si="4"/>
        <v>800</v>
      </c>
      <c r="U37" s="468">
        <f>E37+S37+T37</f>
        <v>1790</v>
      </c>
    </row>
  </sheetData>
  <mergeCells count="9">
    <mergeCell ref="L1:T1"/>
    <mergeCell ref="U1:X2"/>
    <mergeCell ref="A1:D1"/>
    <mergeCell ref="A29:D29"/>
    <mergeCell ref="E1:K1"/>
    <mergeCell ref="F2:K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pane ySplit="2" topLeftCell="A3" activePane="bottomLeft" state="frozen"/>
      <selection pane="bottomLeft" activeCell="F36" sqref="F36"/>
    </sheetView>
  </sheetViews>
  <sheetFormatPr defaultRowHeight="15"/>
  <cols>
    <col min="1" max="1" width="11.5703125" style="95" bestFit="1" customWidth="1"/>
    <col min="2" max="2" width="65.5703125" style="96" customWidth="1"/>
    <col min="3" max="3" width="13.5703125" style="97" bestFit="1" customWidth="1"/>
    <col min="4" max="4" width="11.5703125" style="97" bestFit="1" customWidth="1"/>
    <col min="5" max="5" width="13.5703125" style="97" bestFit="1" customWidth="1"/>
    <col min="6" max="6" width="15.7109375" style="94" bestFit="1" customWidth="1"/>
    <col min="7" max="7" width="10" style="94" customWidth="1"/>
    <col min="8" max="9" width="12.42578125" style="94" customWidth="1"/>
    <col min="10" max="10" width="30.85546875" style="94" customWidth="1"/>
    <col min="11" max="208" width="9.140625" style="89"/>
    <col min="209" max="209" width="9" style="89" bestFit="1" customWidth="1"/>
    <col min="210" max="210" width="9.85546875" style="89" bestFit="1" customWidth="1"/>
    <col min="211" max="211" width="9.140625" style="89" bestFit="1" customWidth="1"/>
    <col min="212" max="212" width="16" style="89" bestFit="1" customWidth="1"/>
    <col min="213" max="213" width="9" style="89" bestFit="1" customWidth="1"/>
    <col min="214" max="214" width="7.85546875" style="89" bestFit="1" customWidth="1"/>
    <col min="215" max="215" width="11.7109375" style="89" bestFit="1" customWidth="1"/>
    <col min="216" max="216" width="14.28515625" style="89" customWidth="1"/>
    <col min="217" max="217" width="11.7109375" style="89" bestFit="1" customWidth="1"/>
    <col min="218" max="218" width="14.140625" style="89" bestFit="1" customWidth="1"/>
    <col min="219" max="219" width="16.7109375" style="89" customWidth="1"/>
    <col min="220" max="220" width="16.5703125" style="89" customWidth="1"/>
    <col min="221" max="222" width="7.85546875" style="89" bestFit="1" customWidth="1"/>
    <col min="223" max="223" width="8" style="89" bestFit="1" customWidth="1"/>
    <col min="224" max="225" width="7.85546875" style="89" bestFit="1" customWidth="1"/>
    <col min="226" max="226" width="9.7109375" style="89" customWidth="1"/>
    <col min="227" max="227" width="12.85546875" style="89" customWidth="1"/>
    <col min="228" max="464" width="9.140625" style="89"/>
    <col min="465" max="465" width="9" style="89" bestFit="1" customWidth="1"/>
    <col min="466" max="466" width="9.85546875" style="89" bestFit="1" customWidth="1"/>
    <col min="467" max="467" width="9.140625" style="89" bestFit="1" customWidth="1"/>
    <col min="468" max="468" width="16" style="89" bestFit="1" customWidth="1"/>
    <col min="469" max="469" width="9" style="89" bestFit="1" customWidth="1"/>
    <col min="470" max="470" width="7.85546875" style="89" bestFit="1" customWidth="1"/>
    <col min="471" max="471" width="11.7109375" style="89" bestFit="1" customWidth="1"/>
    <col min="472" max="472" width="14.28515625" style="89" customWidth="1"/>
    <col min="473" max="473" width="11.7109375" style="89" bestFit="1" customWidth="1"/>
    <col min="474" max="474" width="14.140625" style="89" bestFit="1" customWidth="1"/>
    <col min="475" max="475" width="16.7109375" style="89" customWidth="1"/>
    <col min="476" max="476" width="16.5703125" style="89" customWidth="1"/>
    <col min="477" max="478" width="7.85546875" style="89" bestFit="1" customWidth="1"/>
    <col min="479" max="479" width="8" style="89" bestFit="1" customWidth="1"/>
    <col min="480" max="481" width="7.85546875" style="89" bestFit="1" customWidth="1"/>
    <col min="482" max="482" width="9.7109375" style="89" customWidth="1"/>
    <col min="483" max="483" width="12.85546875" style="89" customWidth="1"/>
    <col min="484" max="720" width="9.140625" style="89"/>
    <col min="721" max="721" width="9" style="89" bestFit="1" customWidth="1"/>
    <col min="722" max="722" width="9.85546875" style="89" bestFit="1" customWidth="1"/>
    <col min="723" max="723" width="9.140625" style="89" bestFit="1" customWidth="1"/>
    <col min="724" max="724" width="16" style="89" bestFit="1" customWidth="1"/>
    <col min="725" max="725" width="9" style="89" bestFit="1" customWidth="1"/>
    <col min="726" max="726" width="7.85546875" style="89" bestFit="1" customWidth="1"/>
    <col min="727" max="727" width="11.7109375" style="89" bestFit="1" customWidth="1"/>
    <col min="728" max="728" width="14.28515625" style="89" customWidth="1"/>
    <col min="729" max="729" width="11.7109375" style="89" bestFit="1" customWidth="1"/>
    <col min="730" max="730" width="14.140625" style="89" bestFit="1" customWidth="1"/>
    <col min="731" max="731" width="16.7109375" style="89" customWidth="1"/>
    <col min="732" max="732" width="16.5703125" style="89" customWidth="1"/>
    <col min="733" max="734" width="7.85546875" style="89" bestFit="1" customWidth="1"/>
    <col min="735" max="735" width="8" style="89" bestFit="1" customWidth="1"/>
    <col min="736" max="737" width="7.85546875" style="89" bestFit="1" customWidth="1"/>
    <col min="738" max="738" width="9.7109375" style="89" customWidth="1"/>
    <col min="739" max="739" width="12.85546875" style="89" customWidth="1"/>
    <col min="740" max="976" width="9.140625" style="89"/>
    <col min="977" max="977" width="9" style="89" bestFit="1" customWidth="1"/>
    <col min="978" max="978" width="9.85546875" style="89" bestFit="1" customWidth="1"/>
    <col min="979" max="979" width="9.140625" style="89" bestFit="1" customWidth="1"/>
    <col min="980" max="980" width="16" style="89" bestFit="1" customWidth="1"/>
    <col min="981" max="981" width="9" style="89" bestFit="1" customWidth="1"/>
    <col min="982" max="982" width="7.85546875" style="89" bestFit="1" customWidth="1"/>
    <col min="983" max="983" width="11.7109375" style="89" bestFit="1" customWidth="1"/>
    <col min="984" max="984" width="14.28515625" style="89" customWidth="1"/>
    <col min="985" max="985" width="11.7109375" style="89" bestFit="1" customWidth="1"/>
    <col min="986" max="986" width="14.140625" style="89" bestFit="1" customWidth="1"/>
    <col min="987" max="987" width="16.7109375" style="89" customWidth="1"/>
    <col min="988" max="988" width="16.5703125" style="89" customWidth="1"/>
    <col min="989" max="990" width="7.85546875" style="89" bestFit="1" customWidth="1"/>
    <col min="991" max="991" width="8" style="89" bestFit="1" customWidth="1"/>
    <col min="992" max="993" width="7.85546875" style="89" bestFit="1" customWidth="1"/>
    <col min="994" max="994" width="9.7109375" style="89" customWidth="1"/>
    <col min="995" max="995" width="12.85546875" style="89" customWidth="1"/>
    <col min="996" max="1232" width="9.140625" style="89"/>
    <col min="1233" max="1233" width="9" style="89" bestFit="1" customWidth="1"/>
    <col min="1234" max="1234" width="9.85546875" style="89" bestFit="1" customWidth="1"/>
    <col min="1235" max="1235" width="9.140625" style="89" bestFit="1" customWidth="1"/>
    <col min="1236" max="1236" width="16" style="89" bestFit="1" customWidth="1"/>
    <col min="1237" max="1237" width="9" style="89" bestFit="1" customWidth="1"/>
    <col min="1238" max="1238" width="7.85546875" style="89" bestFit="1" customWidth="1"/>
    <col min="1239" max="1239" width="11.7109375" style="89" bestFit="1" customWidth="1"/>
    <col min="1240" max="1240" width="14.28515625" style="89" customWidth="1"/>
    <col min="1241" max="1241" width="11.7109375" style="89" bestFit="1" customWidth="1"/>
    <col min="1242" max="1242" width="14.140625" style="89" bestFit="1" customWidth="1"/>
    <col min="1243" max="1243" width="16.7109375" style="89" customWidth="1"/>
    <col min="1244" max="1244" width="16.5703125" style="89" customWidth="1"/>
    <col min="1245" max="1246" width="7.85546875" style="89" bestFit="1" customWidth="1"/>
    <col min="1247" max="1247" width="8" style="89" bestFit="1" customWidth="1"/>
    <col min="1248" max="1249" width="7.85546875" style="89" bestFit="1" customWidth="1"/>
    <col min="1250" max="1250" width="9.7109375" style="89" customWidth="1"/>
    <col min="1251" max="1251" width="12.85546875" style="89" customWidth="1"/>
    <col min="1252" max="1488" width="9.140625" style="89"/>
    <col min="1489" max="1489" width="9" style="89" bestFit="1" customWidth="1"/>
    <col min="1490" max="1490" width="9.85546875" style="89" bestFit="1" customWidth="1"/>
    <col min="1491" max="1491" width="9.140625" style="89" bestFit="1" customWidth="1"/>
    <col min="1492" max="1492" width="16" style="89" bestFit="1" customWidth="1"/>
    <col min="1493" max="1493" width="9" style="89" bestFit="1" customWidth="1"/>
    <col min="1494" max="1494" width="7.85546875" style="89" bestFit="1" customWidth="1"/>
    <col min="1495" max="1495" width="11.7109375" style="89" bestFit="1" customWidth="1"/>
    <col min="1496" max="1496" width="14.28515625" style="89" customWidth="1"/>
    <col min="1497" max="1497" width="11.7109375" style="89" bestFit="1" customWidth="1"/>
    <col min="1498" max="1498" width="14.140625" style="89" bestFit="1" customWidth="1"/>
    <col min="1499" max="1499" width="16.7109375" style="89" customWidth="1"/>
    <col min="1500" max="1500" width="16.5703125" style="89" customWidth="1"/>
    <col min="1501" max="1502" width="7.85546875" style="89" bestFit="1" customWidth="1"/>
    <col min="1503" max="1503" width="8" style="89" bestFit="1" customWidth="1"/>
    <col min="1504" max="1505" width="7.85546875" style="89" bestFit="1" customWidth="1"/>
    <col min="1506" max="1506" width="9.7109375" style="89" customWidth="1"/>
    <col min="1507" max="1507" width="12.85546875" style="89" customWidth="1"/>
    <col min="1508" max="1744" width="9.140625" style="89"/>
    <col min="1745" max="1745" width="9" style="89" bestFit="1" customWidth="1"/>
    <col min="1746" max="1746" width="9.85546875" style="89" bestFit="1" customWidth="1"/>
    <col min="1747" max="1747" width="9.140625" style="89" bestFit="1" customWidth="1"/>
    <col min="1748" max="1748" width="16" style="89" bestFit="1" customWidth="1"/>
    <col min="1749" max="1749" width="9" style="89" bestFit="1" customWidth="1"/>
    <col min="1750" max="1750" width="7.85546875" style="89" bestFit="1" customWidth="1"/>
    <col min="1751" max="1751" width="11.7109375" style="89" bestFit="1" customWidth="1"/>
    <col min="1752" max="1752" width="14.28515625" style="89" customWidth="1"/>
    <col min="1753" max="1753" width="11.7109375" style="89" bestFit="1" customWidth="1"/>
    <col min="1754" max="1754" width="14.140625" style="89" bestFit="1" customWidth="1"/>
    <col min="1755" max="1755" width="16.7109375" style="89" customWidth="1"/>
    <col min="1756" max="1756" width="16.5703125" style="89" customWidth="1"/>
    <col min="1757" max="1758" width="7.85546875" style="89" bestFit="1" customWidth="1"/>
    <col min="1759" max="1759" width="8" style="89" bestFit="1" customWidth="1"/>
    <col min="1760" max="1761" width="7.85546875" style="89" bestFit="1" customWidth="1"/>
    <col min="1762" max="1762" width="9.7109375" style="89" customWidth="1"/>
    <col min="1763" max="1763" width="12.85546875" style="89" customWidth="1"/>
    <col min="1764" max="2000" width="9.140625" style="89"/>
    <col min="2001" max="2001" width="9" style="89" bestFit="1" customWidth="1"/>
    <col min="2002" max="2002" width="9.85546875" style="89" bestFit="1" customWidth="1"/>
    <col min="2003" max="2003" width="9.140625" style="89" bestFit="1" customWidth="1"/>
    <col min="2004" max="2004" width="16" style="89" bestFit="1" customWidth="1"/>
    <col min="2005" max="2005" width="9" style="89" bestFit="1" customWidth="1"/>
    <col min="2006" max="2006" width="7.85546875" style="89" bestFit="1" customWidth="1"/>
    <col min="2007" max="2007" width="11.7109375" style="89" bestFit="1" customWidth="1"/>
    <col min="2008" max="2008" width="14.28515625" style="89" customWidth="1"/>
    <col min="2009" max="2009" width="11.7109375" style="89" bestFit="1" customWidth="1"/>
    <col min="2010" max="2010" width="14.140625" style="89" bestFit="1" customWidth="1"/>
    <col min="2011" max="2011" width="16.7109375" style="89" customWidth="1"/>
    <col min="2012" max="2012" width="16.5703125" style="89" customWidth="1"/>
    <col min="2013" max="2014" width="7.85546875" style="89" bestFit="1" customWidth="1"/>
    <col min="2015" max="2015" width="8" style="89" bestFit="1" customWidth="1"/>
    <col min="2016" max="2017" width="7.85546875" style="89" bestFit="1" customWidth="1"/>
    <col min="2018" max="2018" width="9.7109375" style="89" customWidth="1"/>
    <col min="2019" max="2019" width="12.85546875" style="89" customWidth="1"/>
    <col min="2020" max="2256" width="9.140625" style="89"/>
    <col min="2257" max="2257" width="9" style="89" bestFit="1" customWidth="1"/>
    <col min="2258" max="2258" width="9.85546875" style="89" bestFit="1" customWidth="1"/>
    <col min="2259" max="2259" width="9.140625" style="89" bestFit="1" customWidth="1"/>
    <col min="2260" max="2260" width="16" style="89" bestFit="1" customWidth="1"/>
    <col min="2261" max="2261" width="9" style="89" bestFit="1" customWidth="1"/>
    <col min="2262" max="2262" width="7.85546875" style="89" bestFit="1" customWidth="1"/>
    <col min="2263" max="2263" width="11.7109375" style="89" bestFit="1" customWidth="1"/>
    <col min="2264" max="2264" width="14.28515625" style="89" customWidth="1"/>
    <col min="2265" max="2265" width="11.7109375" style="89" bestFit="1" customWidth="1"/>
    <col min="2266" max="2266" width="14.140625" style="89" bestFit="1" customWidth="1"/>
    <col min="2267" max="2267" width="16.7109375" style="89" customWidth="1"/>
    <col min="2268" max="2268" width="16.5703125" style="89" customWidth="1"/>
    <col min="2269" max="2270" width="7.85546875" style="89" bestFit="1" customWidth="1"/>
    <col min="2271" max="2271" width="8" style="89" bestFit="1" customWidth="1"/>
    <col min="2272" max="2273" width="7.85546875" style="89" bestFit="1" customWidth="1"/>
    <col min="2274" max="2274" width="9.7109375" style="89" customWidth="1"/>
    <col min="2275" max="2275" width="12.85546875" style="89" customWidth="1"/>
    <col min="2276" max="2512" width="9.140625" style="89"/>
    <col min="2513" max="2513" width="9" style="89" bestFit="1" customWidth="1"/>
    <col min="2514" max="2514" width="9.85546875" style="89" bestFit="1" customWidth="1"/>
    <col min="2515" max="2515" width="9.140625" style="89" bestFit="1" customWidth="1"/>
    <col min="2516" max="2516" width="16" style="89" bestFit="1" customWidth="1"/>
    <col min="2517" max="2517" width="9" style="89" bestFit="1" customWidth="1"/>
    <col min="2518" max="2518" width="7.85546875" style="89" bestFit="1" customWidth="1"/>
    <col min="2519" max="2519" width="11.7109375" style="89" bestFit="1" customWidth="1"/>
    <col min="2520" max="2520" width="14.28515625" style="89" customWidth="1"/>
    <col min="2521" max="2521" width="11.7109375" style="89" bestFit="1" customWidth="1"/>
    <col min="2522" max="2522" width="14.140625" style="89" bestFit="1" customWidth="1"/>
    <col min="2523" max="2523" width="16.7109375" style="89" customWidth="1"/>
    <col min="2524" max="2524" width="16.5703125" style="89" customWidth="1"/>
    <col min="2525" max="2526" width="7.85546875" style="89" bestFit="1" customWidth="1"/>
    <col min="2527" max="2527" width="8" style="89" bestFit="1" customWidth="1"/>
    <col min="2528" max="2529" width="7.85546875" style="89" bestFit="1" customWidth="1"/>
    <col min="2530" max="2530" width="9.7109375" style="89" customWidth="1"/>
    <col min="2531" max="2531" width="12.85546875" style="89" customWidth="1"/>
    <col min="2532" max="2768" width="9.140625" style="89"/>
    <col min="2769" max="2769" width="9" style="89" bestFit="1" customWidth="1"/>
    <col min="2770" max="2770" width="9.85546875" style="89" bestFit="1" customWidth="1"/>
    <col min="2771" max="2771" width="9.140625" style="89" bestFit="1" customWidth="1"/>
    <col min="2772" max="2772" width="16" style="89" bestFit="1" customWidth="1"/>
    <col min="2773" max="2773" width="9" style="89" bestFit="1" customWidth="1"/>
    <col min="2774" max="2774" width="7.85546875" style="89" bestFit="1" customWidth="1"/>
    <col min="2775" max="2775" width="11.7109375" style="89" bestFit="1" customWidth="1"/>
    <col min="2776" max="2776" width="14.28515625" style="89" customWidth="1"/>
    <col min="2777" max="2777" width="11.7109375" style="89" bestFit="1" customWidth="1"/>
    <col min="2778" max="2778" width="14.140625" style="89" bestFit="1" customWidth="1"/>
    <col min="2779" max="2779" width="16.7109375" style="89" customWidth="1"/>
    <col min="2780" max="2780" width="16.5703125" style="89" customWidth="1"/>
    <col min="2781" max="2782" width="7.85546875" style="89" bestFit="1" customWidth="1"/>
    <col min="2783" max="2783" width="8" style="89" bestFit="1" customWidth="1"/>
    <col min="2784" max="2785" width="7.85546875" style="89" bestFit="1" customWidth="1"/>
    <col min="2786" max="2786" width="9.7109375" style="89" customWidth="1"/>
    <col min="2787" max="2787" width="12.85546875" style="89" customWidth="1"/>
    <col min="2788" max="3024" width="9.140625" style="89"/>
    <col min="3025" max="3025" width="9" style="89" bestFit="1" customWidth="1"/>
    <col min="3026" max="3026" width="9.85546875" style="89" bestFit="1" customWidth="1"/>
    <col min="3027" max="3027" width="9.140625" style="89" bestFit="1" customWidth="1"/>
    <col min="3028" max="3028" width="16" style="89" bestFit="1" customWidth="1"/>
    <col min="3029" max="3029" width="9" style="89" bestFit="1" customWidth="1"/>
    <col min="3030" max="3030" width="7.85546875" style="89" bestFit="1" customWidth="1"/>
    <col min="3031" max="3031" width="11.7109375" style="89" bestFit="1" customWidth="1"/>
    <col min="3032" max="3032" width="14.28515625" style="89" customWidth="1"/>
    <col min="3033" max="3033" width="11.7109375" style="89" bestFit="1" customWidth="1"/>
    <col min="3034" max="3034" width="14.140625" style="89" bestFit="1" customWidth="1"/>
    <col min="3035" max="3035" width="16.7109375" style="89" customWidth="1"/>
    <col min="3036" max="3036" width="16.5703125" style="89" customWidth="1"/>
    <col min="3037" max="3038" width="7.85546875" style="89" bestFit="1" customWidth="1"/>
    <col min="3039" max="3039" width="8" style="89" bestFit="1" customWidth="1"/>
    <col min="3040" max="3041" width="7.85546875" style="89" bestFit="1" customWidth="1"/>
    <col min="3042" max="3042" width="9.7109375" style="89" customWidth="1"/>
    <col min="3043" max="3043" width="12.85546875" style="89" customWidth="1"/>
    <col min="3044" max="3280" width="9.140625" style="89"/>
    <col min="3281" max="3281" width="9" style="89" bestFit="1" customWidth="1"/>
    <col min="3282" max="3282" width="9.85546875" style="89" bestFit="1" customWidth="1"/>
    <col min="3283" max="3283" width="9.140625" style="89" bestFit="1" customWidth="1"/>
    <col min="3284" max="3284" width="16" style="89" bestFit="1" customWidth="1"/>
    <col min="3285" max="3285" width="9" style="89" bestFit="1" customWidth="1"/>
    <col min="3286" max="3286" width="7.85546875" style="89" bestFit="1" customWidth="1"/>
    <col min="3287" max="3287" width="11.7109375" style="89" bestFit="1" customWidth="1"/>
    <col min="3288" max="3288" width="14.28515625" style="89" customWidth="1"/>
    <col min="3289" max="3289" width="11.7109375" style="89" bestFit="1" customWidth="1"/>
    <col min="3290" max="3290" width="14.140625" style="89" bestFit="1" customWidth="1"/>
    <col min="3291" max="3291" width="16.7109375" style="89" customWidth="1"/>
    <col min="3292" max="3292" width="16.5703125" style="89" customWidth="1"/>
    <col min="3293" max="3294" width="7.85546875" style="89" bestFit="1" customWidth="1"/>
    <col min="3295" max="3295" width="8" style="89" bestFit="1" customWidth="1"/>
    <col min="3296" max="3297" width="7.85546875" style="89" bestFit="1" customWidth="1"/>
    <col min="3298" max="3298" width="9.7109375" style="89" customWidth="1"/>
    <col min="3299" max="3299" width="12.85546875" style="89" customWidth="1"/>
    <col min="3300" max="3536" width="9.140625" style="89"/>
    <col min="3537" max="3537" width="9" style="89" bestFit="1" customWidth="1"/>
    <col min="3538" max="3538" width="9.85546875" style="89" bestFit="1" customWidth="1"/>
    <col min="3539" max="3539" width="9.140625" style="89" bestFit="1" customWidth="1"/>
    <col min="3540" max="3540" width="16" style="89" bestFit="1" customWidth="1"/>
    <col min="3541" max="3541" width="9" style="89" bestFit="1" customWidth="1"/>
    <col min="3542" max="3542" width="7.85546875" style="89" bestFit="1" customWidth="1"/>
    <col min="3543" max="3543" width="11.7109375" style="89" bestFit="1" customWidth="1"/>
    <col min="3544" max="3544" width="14.28515625" style="89" customWidth="1"/>
    <col min="3545" max="3545" width="11.7109375" style="89" bestFit="1" customWidth="1"/>
    <col min="3546" max="3546" width="14.140625" style="89" bestFit="1" customWidth="1"/>
    <col min="3547" max="3547" width="16.7109375" style="89" customWidth="1"/>
    <col min="3548" max="3548" width="16.5703125" style="89" customWidth="1"/>
    <col min="3549" max="3550" width="7.85546875" style="89" bestFit="1" customWidth="1"/>
    <col min="3551" max="3551" width="8" style="89" bestFit="1" customWidth="1"/>
    <col min="3552" max="3553" width="7.85546875" style="89" bestFit="1" customWidth="1"/>
    <col min="3554" max="3554" width="9.7109375" style="89" customWidth="1"/>
    <col min="3555" max="3555" width="12.85546875" style="89" customWidth="1"/>
    <col min="3556" max="3792" width="9.140625" style="89"/>
    <col min="3793" max="3793" width="9" style="89" bestFit="1" customWidth="1"/>
    <col min="3794" max="3794" width="9.85546875" style="89" bestFit="1" customWidth="1"/>
    <col min="3795" max="3795" width="9.140625" style="89" bestFit="1" customWidth="1"/>
    <col min="3796" max="3796" width="16" style="89" bestFit="1" customWidth="1"/>
    <col min="3797" max="3797" width="9" style="89" bestFit="1" customWidth="1"/>
    <col min="3798" max="3798" width="7.85546875" style="89" bestFit="1" customWidth="1"/>
    <col min="3799" max="3799" width="11.7109375" style="89" bestFit="1" customWidth="1"/>
    <col min="3800" max="3800" width="14.28515625" style="89" customWidth="1"/>
    <col min="3801" max="3801" width="11.7109375" style="89" bestFit="1" customWidth="1"/>
    <col min="3802" max="3802" width="14.140625" style="89" bestFit="1" customWidth="1"/>
    <col min="3803" max="3803" width="16.7109375" style="89" customWidth="1"/>
    <col min="3804" max="3804" width="16.5703125" style="89" customWidth="1"/>
    <col min="3805" max="3806" width="7.85546875" style="89" bestFit="1" customWidth="1"/>
    <col min="3807" max="3807" width="8" style="89" bestFit="1" customWidth="1"/>
    <col min="3808" max="3809" width="7.85546875" style="89" bestFit="1" customWidth="1"/>
    <col min="3810" max="3810" width="9.7109375" style="89" customWidth="1"/>
    <col min="3811" max="3811" width="12.85546875" style="89" customWidth="1"/>
    <col min="3812" max="4048" width="9.140625" style="89"/>
    <col min="4049" max="4049" width="9" style="89" bestFit="1" customWidth="1"/>
    <col min="4050" max="4050" width="9.85546875" style="89" bestFit="1" customWidth="1"/>
    <col min="4051" max="4051" width="9.140625" style="89" bestFit="1" customWidth="1"/>
    <col min="4052" max="4052" width="16" style="89" bestFit="1" customWidth="1"/>
    <col min="4053" max="4053" width="9" style="89" bestFit="1" customWidth="1"/>
    <col min="4054" max="4054" width="7.85546875" style="89" bestFit="1" customWidth="1"/>
    <col min="4055" max="4055" width="11.7109375" style="89" bestFit="1" customWidth="1"/>
    <col min="4056" max="4056" width="14.28515625" style="89" customWidth="1"/>
    <col min="4057" max="4057" width="11.7109375" style="89" bestFit="1" customWidth="1"/>
    <col min="4058" max="4058" width="14.140625" style="89" bestFit="1" customWidth="1"/>
    <col min="4059" max="4059" width="16.7109375" style="89" customWidth="1"/>
    <col min="4060" max="4060" width="16.5703125" style="89" customWidth="1"/>
    <col min="4061" max="4062" width="7.85546875" style="89" bestFit="1" customWidth="1"/>
    <col min="4063" max="4063" width="8" style="89" bestFit="1" customWidth="1"/>
    <col min="4064" max="4065" width="7.85546875" style="89" bestFit="1" customWidth="1"/>
    <col min="4066" max="4066" width="9.7109375" style="89" customWidth="1"/>
    <col min="4067" max="4067" width="12.85546875" style="89" customWidth="1"/>
    <col min="4068" max="4304" width="9.140625" style="89"/>
    <col min="4305" max="4305" width="9" style="89" bestFit="1" customWidth="1"/>
    <col min="4306" max="4306" width="9.85546875" style="89" bestFit="1" customWidth="1"/>
    <col min="4307" max="4307" width="9.140625" style="89" bestFit="1" customWidth="1"/>
    <col min="4308" max="4308" width="16" style="89" bestFit="1" customWidth="1"/>
    <col min="4309" max="4309" width="9" style="89" bestFit="1" customWidth="1"/>
    <col min="4310" max="4310" width="7.85546875" style="89" bestFit="1" customWidth="1"/>
    <col min="4311" max="4311" width="11.7109375" style="89" bestFit="1" customWidth="1"/>
    <col min="4312" max="4312" width="14.28515625" style="89" customWidth="1"/>
    <col min="4313" max="4313" width="11.7109375" style="89" bestFit="1" customWidth="1"/>
    <col min="4314" max="4314" width="14.140625" style="89" bestFit="1" customWidth="1"/>
    <col min="4315" max="4315" width="16.7109375" style="89" customWidth="1"/>
    <col min="4316" max="4316" width="16.5703125" style="89" customWidth="1"/>
    <col min="4317" max="4318" width="7.85546875" style="89" bestFit="1" customWidth="1"/>
    <col min="4319" max="4319" width="8" style="89" bestFit="1" customWidth="1"/>
    <col min="4320" max="4321" width="7.85546875" style="89" bestFit="1" customWidth="1"/>
    <col min="4322" max="4322" width="9.7109375" style="89" customWidth="1"/>
    <col min="4323" max="4323" width="12.85546875" style="89" customWidth="1"/>
    <col min="4324" max="4560" width="9.140625" style="89"/>
    <col min="4561" max="4561" width="9" style="89" bestFit="1" customWidth="1"/>
    <col min="4562" max="4562" width="9.85546875" style="89" bestFit="1" customWidth="1"/>
    <col min="4563" max="4563" width="9.140625" style="89" bestFit="1" customWidth="1"/>
    <col min="4564" max="4564" width="16" style="89" bestFit="1" customWidth="1"/>
    <col min="4565" max="4565" width="9" style="89" bestFit="1" customWidth="1"/>
    <col min="4566" max="4566" width="7.85546875" style="89" bestFit="1" customWidth="1"/>
    <col min="4567" max="4567" width="11.7109375" style="89" bestFit="1" customWidth="1"/>
    <col min="4568" max="4568" width="14.28515625" style="89" customWidth="1"/>
    <col min="4569" max="4569" width="11.7109375" style="89" bestFit="1" customWidth="1"/>
    <col min="4570" max="4570" width="14.140625" style="89" bestFit="1" customWidth="1"/>
    <col min="4571" max="4571" width="16.7109375" style="89" customWidth="1"/>
    <col min="4572" max="4572" width="16.5703125" style="89" customWidth="1"/>
    <col min="4573" max="4574" width="7.85546875" style="89" bestFit="1" customWidth="1"/>
    <col min="4575" max="4575" width="8" style="89" bestFit="1" customWidth="1"/>
    <col min="4576" max="4577" width="7.85546875" style="89" bestFit="1" customWidth="1"/>
    <col min="4578" max="4578" width="9.7109375" style="89" customWidth="1"/>
    <col min="4579" max="4579" width="12.85546875" style="89" customWidth="1"/>
    <col min="4580" max="4816" width="9.140625" style="89"/>
    <col min="4817" max="4817" width="9" style="89" bestFit="1" customWidth="1"/>
    <col min="4818" max="4818" width="9.85546875" style="89" bestFit="1" customWidth="1"/>
    <col min="4819" max="4819" width="9.140625" style="89" bestFit="1" customWidth="1"/>
    <col min="4820" max="4820" width="16" style="89" bestFit="1" customWidth="1"/>
    <col min="4821" max="4821" width="9" style="89" bestFit="1" customWidth="1"/>
    <col min="4822" max="4822" width="7.85546875" style="89" bestFit="1" customWidth="1"/>
    <col min="4823" max="4823" width="11.7109375" style="89" bestFit="1" customWidth="1"/>
    <col min="4824" max="4824" width="14.28515625" style="89" customWidth="1"/>
    <col min="4825" max="4825" width="11.7109375" style="89" bestFit="1" customWidth="1"/>
    <col min="4826" max="4826" width="14.140625" style="89" bestFit="1" customWidth="1"/>
    <col min="4827" max="4827" width="16.7109375" style="89" customWidth="1"/>
    <col min="4828" max="4828" width="16.5703125" style="89" customWidth="1"/>
    <col min="4829" max="4830" width="7.85546875" style="89" bestFit="1" customWidth="1"/>
    <col min="4831" max="4831" width="8" style="89" bestFit="1" customWidth="1"/>
    <col min="4832" max="4833" width="7.85546875" style="89" bestFit="1" customWidth="1"/>
    <col min="4834" max="4834" width="9.7109375" style="89" customWidth="1"/>
    <col min="4835" max="4835" width="12.85546875" style="89" customWidth="1"/>
    <col min="4836" max="5072" width="9.140625" style="89"/>
    <col min="5073" max="5073" width="9" style="89" bestFit="1" customWidth="1"/>
    <col min="5074" max="5074" width="9.85546875" style="89" bestFit="1" customWidth="1"/>
    <col min="5075" max="5075" width="9.140625" style="89" bestFit="1" customWidth="1"/>
    <col min="5076" max="5076" width="16" style="89" bestFit="1" customWidth="1"/>
    <col min="5077" max="5077" width="9" style="89" bestFit="1" customWidth="1"/>
    <col min="5078" max="5078" width="7.85546875" style="89" bestFit="1" customWidth="1"/>
    <col min="5079" max="5079" width="11.7109375" style="89" bestFit="1" customWidth="1"/>
    <col min="5080" max="5080" width="14.28515625" style="89" customWidth="1"/>
    <col min="5081" max="5081" width="11.7109375" style="89" bestFit="1" customWidth="1"/>
    <col min="5082" max="5082" width="14.140625" style="89" bestFit="1" customWidth="1"/>
    <col min="5083" max="5083" width="16.7109375" style="89" customWidth="1"/>
    <col min="5084" max="5084" width="16.5703125" style="89" customWidth="1"/>
    <col min="5085" max="5086" width="7.85546875" style="89" bestFit="1" customWidth="1"/>
    <col min="5087" max="5087" width="8" style="89" bestFit="1" customWidth="1"/>
    <col min="5088" max="5089" width="7.85546875" style="89" bestFit="1" customWidth="1"/>
    <col min="5090" max="5090" width="9.7109375" style="89" customWidth="1"/>
    <col min="5091" max="5091" width="12.85546875" style="89" customWidth="1"/>
    <col min="5092" max="5328" width="9.140625" style="89"/>
    <col min="5329" max="5329" width="9" style="89" bestFit="1" customWidth="1"/>
    <col min="5330" max="5330" width="9.85546875" style="89" bestFit="1" customWidth="1"/>
    <col min="5331" max="5331" width="9.140625" style="89" bestFit="1" customWidth="1"/>
    <col min="5332" max="5332" width="16" style="89" bestFit="1" customWidth="1"/>
    <col min="5333" max="5333" width="9" style="89" bestFit="1" customWidth="1"/>
    <col min="5334" max="5334" width="7.85546875" style="89" bestFit="1" customWidth="1"/>
    <col min="5335" max="5335" width="11.7109375" style="89" bestFit="1" customWidth="1"/>
    <col min="5336" max="5336" width="14.28515625" style="89" customWidth="1"/>
    <col min="5337" max="5337" width="11.7109375" style="89" bestFit="1" customWidth="1"/>
    <col min="5338" max="5338" width="14.140625" style="89" bestFit="1" customWidth="1"/>
    <col min="5339" max="5339" width="16.7109375" style="89" customWidth="1"/>
    <col min="5340" max="5340" width="16.5703125" style="89" customWidth="1"/>
    <col min="5341" max="5342" width="7.85546875" style="89" bestFit="1" customWidth="1"/>
    <col min="5343" max="5343" width="8" style="89" bestFit="1" customWidth="1"/>
    <col min="5344" max="5345" width="7.85546875" style="89" bestFit="1" customWidth="1"/>
    <col min="5346" max="5346" width="9.7109375" style="89" customWidth="1"/>
    <col min="5347" max="5347" width="12.85546875" style="89" customWidth="1"/>
    <col min="5348" max="5584" width="9.140625" style="89"/>
    <col min="5585" max="5585" width="9" style="89" bestFit="1" customWidth="1"/>
    <col min="5586" max="5586" width="9.85546875" style="89" bestFit="1" customWidth="1"/>
    <col min="5587" max="5587" width="9.140625" style="89" bestFit="1" customWidth="1"/>
    <col min="5588" max="5588" width="16" style="89" bestFit="1" customWidth="1"/>
    <col min="5589" max="5589" width="9" style="89" bestFit="1" customWidth="1"/>
    <col min="5590" max="5590" width="7.85546875" style="89" bestFit="1" customWidth="1"/>
    <col min="5591" max="5591" width="11.7109375" style="89" bestFit="1" customWidth="1"/>
    <col min="5592" max="5592" width="14.28515625" style="89" customWidth="1"/>
    <col min="5593" max="5593" width="11.7109375" style="89" bestFit="1" customWidth="1"/>
    <col min="5594" max="5594" width="14.140625" style="89" bestFit="1" customWidth="1"/>
    <col min="5595" max="5595" width="16.7109375" style="89" customWidth="1"/>
    <col min="5596" max="5596" width="16.5703125" style="89" customWidth="1"/>
    <col min="5597" max="5598" width="7.85546875" style="89" bestFit="1" customWidth="1"/>
    <col min="5599" max="5599" width="8" style="89" bestFit="1" customWidth="1"/>
    <col min="5600" max="5601" width="7.85546875" style="89" bestFit="1" customWidth="1"/>
    <col min="5602" max="5602" width="9.7109375" style="89" customWidth="1"/>
    <col min="5603" max="5603" width="12.85546875" style="89" customWidth="1"/>
    <col min="5604" max="5840" width="9.140625" style="89"/>
    <col min="5841" max="5841" width="9" style="89" bestFit="1" customWidth="1"/>
    <col min="5842" max="5842" width="9.85546875" style="89" bestFit="1" customWidth="1"/>
    <col min="5843" max="5843" width="9.140625" style="89" bestFit="1" customWidth="1"/>
    <col min="5844" max="5844" width="16" style="89" bestFit="1" customWidth="1"/>
    <col min="5845" max="5845" width="9" style="89" bestFit="1" customWidth="1"/>
    <col min="5846" max="5846" width="7.85546875" style="89" bestFit="1" customWidth="1"/>
    <col min="5847" max="5847" width="11.7109375" style="89" bestFit="1" customWidth="1"/>
    <col min="5848" max="5848" width="14.28515625" style="89" customWidth="1"/>
    <col min="5849" max="5849" width="11.7109375" style="89" bestFit="1" customWidth="1"/>
    <col min="5850" max="5850" width="14.140625" style="89" bestFit="1" customWidth="1"/>
    <col min="5851" max="5851" width="16.7109375" style="89" customWidth="1"/>
    <col min="5852" max="5852" width="16.5703125" style="89" customWidth="1"/>
    <col min="5853" max="5854" width="7.85546875" style="89" bestFit="1" customWidth="1"/>
    <col min="5855" max="5855" width="8" style="89" bestFit="1" customWidth="1"/>
    <col min="5856" max="5857" width="7.85546875" style="89" bestFit="1" customWidth="1"/>
    <col min="5858" max="5858" width="9.7109375" style="89" customWidth="1"/>
    <col min="5859" max="5859" width="12.85546875" style="89" customWidth="1"/>
    <col min="5860" max="6096" width="9.140625" style="89"/>
    <col min="6097" max="6097" width="9" style="89" bestFit="1" customWidth="1"/>
    <col min="6098" max="6098" width="9.85546875" style="89" bestFit="1" customWidth="1"/>
    <col min="6099" max="6099" width="9.140625" style="89" bestFit="1" customWidth="1"/>
    <col min="6100" max="6100" width="16" style="89" bestFit="1" customWidth="1"/>
    <col min="6101" max="6101" width="9" style="89" bestFit="1" customWidth="1"/>
    <col min="6102" max="6102" width="7.85546875" style="89" bestFit="1" customWidth="1"/>
    <col min="6103" max="6103" width="11.7109375" style="89" bestFit="1" customWidth="1"/>
    <col min="6104" max="6104" width="14.28515625" style="89" customWidth="1"/>
    <col min="6105" max="6105" width="11.7109375" style="89" bestFit="1" customWidth="1"/>
    <col min="6106" max="6106" width="14.140625" style="89" bestFit="1" customWidth="1"/>
    <col min="6107" max="6107" width="16.7109375" style="89" customWidth="1"/>
    <col min="6108" max="6108" width="16.5703125" style="89" customWidth="1"/>
    <col min="6109" max="6110" width="7.85546875" style="89" bestFit="1" customWidth="1"/>
    <col min="6111" max="6111" width="8" style="89" bestFit="1" customWidth="1"/>
    <col min="6112" max="6113" width="7.85546875" style="89" bestFit="1" customWidth="1"/>
    <col min="6114" max="6114" width="9.7109375" style="89" customWidth="1"/>
    <col min="6115" max="6115" width="12.85546875" style="89" customWidth="1"/>
    <col min="6116" max="6352" width="9.140625" style="89"/>
    <col min="6353" max="6353" width="9" style="89" bestFit="1" customWidth="1"/>
    <col min="6354" max="6354" width="9.85546875" style="89" bestFit="1" customWidth="1"/>
    <col min="6355" max="6355" width="9.140625" style="89" bestFit="1" customWidth="1"/>
    <col min="6356" max="6356" width="16" style="89" bestFit="1" customWidth="1"/>
    <col min="6357" max="6357" width="9" style="89" bestFit="1" customWidth="1"/>
    <col min="6358" max="6358" width="7.85546875" style="89" bestFit="1" customWidth="1"/>
    <col min="6359" max="6359" width="11.7109375" style="89" bestFit="1" customWidth="1"/>
    <col min="6360" max="6360" width="14.28515625" style="89" customWidth="1"/>
    <col min="6361" max="6361" width="11.7109375" style="89" bestFit="1" customWidth="1"/>
    <col min="6362" max="6362" width="14.140625" style="89" bestFit="1" customWidth="1"/>
    <col min="6363" max="6363" width="16.7109375" style="89" customWidth="1"/>
    <col min="6364" max="6364" width="16.5703125" style="89" customWidth="1"/>
    <col min="6365" max="6366" width="7.85546875" style="89" bestFit="1" customWidth="1"/>
    <col min="6367" max="6367" width="8" style="89" bestFit="1" customWidth="1"/>
    <col min="6368" max="6369" width="7.85546875" style="89" bestFit="1" customWidth="1"/>
    <col min="6370" max="6370" width="9.7109375" style="89" customWidth="1"/>
    <col min="6371" max="6371" width="12.85546875" style="89" customWidth="1"/>
    <col min="6372" max="6608" width="9.140625" style="89"/>
    <col min="6609" max="6609" width="9" style="89" bestFit="1" customWidth="1"/>
    <col min="6610" max="6610" width="9.85546875" style="89" bestFit="1" customWidth="1"/>
    <col min="6611" max="6611" width="9.140625" style="89" bestFit="1" customWidth="1"/>
    <col min="6612" max="6612" width="16" style="89" bestFit="1" customWidth="1"/>
    <col min="6613" max="6613" width="9" style="89" bestFit="1" customWidth="1"/>
    <col min="6614" max="6614" width="7.85546875" style="89" bestFit="1" customWidth="1"/>
    <col min="6615" max="6615" width="11.7109375" style="89" bestFit="1" customWidth="1"/>
    <col min="6616" max="6616" width="14.28515625" style="89" customWidth="1"/>
    <col min="6617" max="6617" width="11.7109375" style="89" bestFit="1" customWidth="1"/>
    <col min="6618" max="6618" width="14.140625" style="89" bestFit="1" customWidth="1"/>
    <col min="6619" max="6619" width="16.7109375" style="89" customWidth="1"/>
    <col min="6620" max="6620" width="16.5703125" style="89" customWidth="1"/>
    <col min="6621" max="6622" width="7.85546875" style="89" bestFit="1" customWidth="1"/>
    <col min="6623" max="6623" width="8" style="89" bestFit="1" customWidth="1"/>
    <col min="6624" max="6625" width="7.85546875" style="89" bestFit="1" customWidth="1"/>
    <col min="6626" max="6626" width="9.7109375" style="89" customWidth="1"/>
    <col min="6627" max="6627" width="12.85546875" style="89" customWidth="1"/>
    <col min="6628" max="6864" width="9.140625" style="89"/>
    <col min="6865" max="6865" width="9" style="89" bestFit="1" customWidth="1"/>
    <col min="6866" max="6866" width="9.85546875" style="89" bestFit="1" customWidth="1"/>
    <col min="6867" max="6867" width="9.140625" style="89" bestFit="1" customWidth="1"/>
    <col min="6868" max="6868" width="16" style="89" bestFit="1" customWidth="1"/>
    <col min="6869" max="6869" width="9" style="89" bestFit="1" customWidth="1"/>
    <col min="6870" max="6870" width="7.85546875" style="89" bestFit="1" customWidth="1"/>
    <col min="6871" max="6871" width="11.7109375" style="89" bestFit="1" customWidth="1"/>
    <col min="6872" max="6872" width="14.28515625" style="89" customWidth="1"/>
    <col min="6873" max="6873" width="11.7109375" style="89" bestFit="1" customWidth="1"/>
    <col min="6874" max="6874" width="14.140625" style="89" bestFit="1" customWidth="1"/>
    <col min="6875" max="6875" width="16.7109375" style="89" customWidth="1"/>
    <col min="6876" max="6876" width="16.5703125" style="89" customWidth="1"/>
    <col min="6877" max="6878" width="7.85546875" style="89" bestFit="1" customWidth="1"/>
    <col min="6879" max="6879" width="8" style="89" bestFit="1" customWidth="1"/>
    <col min="6880" max="6881" width="7.85546875" style="89" bestFit="1" customWidth="1"/>
    <col min="6882" max="6882" width="9.7109375" style="89" customWidth="1"/>
    <col min="6883" max="6883" width="12.85546875" style="89" customWidth="1"/>
    <col min="6884" max="7120" width="9.140625" style="89"/>
    <col min="7121" max="7121" width="9" style="89" bestFit="1" customWidth="1"/>
    <col min="7122" max="7122" width="9.85546875" style="89" bestFit="1" customWidth="1"/>
    <col min="7123" max="7123" width="9.140625" style="89" bestFit="1" customWidth="1"/>
    <col min="7124" max="7124" width="16" style="89" bestFit="1" customWidth="1"/>
    <col min="7125" max="7125" width="9" style="89" bestFit="1" customWidth="1"/>
    <col min="7126" max="7126" width="7.85546875" style="89" bestFit="1" customWidth="1"/>
    <col min="7127" max="7127" width="11.7109375" style="89" bestFit="1" customWidth="1"/>
    <col min="7128" max="7128" width="14.28515625" style="89" customWidth="1"/>
    <col min="7129" max="7129" width="11.7109375" style="89" bestFit="1" customWidth="1"/>
    <col min="7130" max="7130" width="14.140625" style="89" bestFit="1" customWidth="1"/>
    <col min="7131" max="7131" width="16.7109375" style="89" customWidth="1"/>
    <col min="7132" max="7132" width="16.5703125" style="89" customWidth="1"/>
    <col min="7133" max="7134" width="7.85546875" style="89" bestFit="1" customWidth="1"/>
    <col min="7135" max="7135" width="8" style="89" bestFit="1" customWidth="1"/>
    <col min="7136" max="7137" width="7.85546875" style="89" bestFit="1" customWidth="1"/>
    <col min="7138" max="7138" width="9.7109375" style="89" customWidth="1"/>
    <col min="7139" max="7139" width="12.85546875" style="89" customWidth="1"/>
    <col min="7140" max="7376" width="9.140625" style="89"/>
    <col min="7377" max="7377" width="9" style="89" bestFit="1" customWidth="1"/>
    <col min="7378" max="7378" width="9.85546875" style="89" bestFit="1" customWidth="1"/>
    <col min="7379" max="7379" width="9.140625" style="89" bestFit="1" customWidth="1"/>
    <col min="7380" max="7380" width="16" style="89" bestFit="1" customWidth="1"/>
    <col min="7381" max="7381" width="9" style="89" bestFit="1" customWidth="1"/>
    <col min="7382" max="7382" width="7.85546875" style="89" bestFit="1" customWidth="1"/>
    <col min="7383" max="7383" width="11.7109375" style="89" bestFit="1" customWidth="1"/>
    <col min="7384" max="7384" width="14.28515625" style="89" customWidth="1"/>
    <col min="7385" max="7385" width="11.7109375" style="89" bestFit="1" customWidth="1"/>
    <col min="7386" max="7386" width="14.140625" style="89" bestFit="1" customWidth="1"/>
    <col min="7387" max="7387" width="16.7109375" style="89" customWidth="1"/>
    <col min="7388" max="7388" width="16.5703125" style="89" customWidth="1"/>
    <col min="7389" max="7390" width="7.85546875" style="89" bestFit="1" customWidth="1"/>
    <col min="7391" max="7391" width="8" style="89" bestFit="1" customWidth="1"/>
    <col min="7392" max="7393" width="7.85546875" style="89" bestFit="1" customWidth="1"/>
    <col min="7394" max="7394" width="9.7109375" style="89" customWidth="1"/>
    <col min="7395" max="7395" width="12.85546875" style="89" customWidth="1"/>
    <col min="7396" max="7632" width="9.140625" style="89"/>
    <col min="7633" max="7633" width="9" style="89" bestFit="1" customWidth="1"/>
    <col min="7634" max="7634" width="9.85546875" style="89" bestFit="1" customWidth="1"/>
    <col min="7635" max="7635" width="9.140625" style="89" bestFit="1" customWidth="1"/>
    <col min="7636" max="7636" width="16" style="89" bestFit="1" customWidth="1"/>
    <col min="7637" max="7637" width="9" style="89" bestFit="1" customWidth="1"/>
    <col min="7638" max="7638" width="7.85546875" style="89" bestFit="1" customWidth="1"/>
    <col min="7639" max="7639" width="11.7109375" style="89" bestFit="1" customWidth="1"/>
    <col min="7640" max="7640" width="14.28515625" style="89" customWidth="1"/>
    <col min="7641" max="7641" width="11.7109375" style="89" bestFit="1" customWidth="1"/>
    <col min="7642" max="7642" width="14.140625" style="89" bestFit="1" customWidth="1"/>
    <col min="7643" max="7643" width="16.7109375" style="89" customWidth="1"/>
    <col min="7644" max="7644" width="16.5703125" style="89" customWidth="1"/>
    <col min="7645" max="7646" width="7.85546875" style="89" bestFit="1" customWidth="1"/>
    <col min="7647" max="7647" width="8" style="89" bestFit="1" customWidth="1"/>
    <col min="7648" max="7649" width="7.85546875" style="89" bestFit="1" customWidth="1"/>
    <col min="7650" max="7650" width="9.7109375" style="89" customWidth="1"/>
    <col min="7651" max="7651" width="12.85546875" style="89" customWidth="1"/>
    <col min="7652" max="7888" width="9.140625" style="89"/>
    <col min="7889" max="7889" width="9" style="89" bestFit="1" customWidth="1"/>
    <col min="7890" max="7890" width="9.85546875" style="89" bestFit="1" customWidth="1"/>
    <col min="7891" max="7891" width="9.140625" style="89" bestFit="1" customWidth="1"/>
    <col min="7892" max="7892" width="16" style="89" bestFit="1" customWidth="1"/>
    <col min="7893" max="7893" width="9" style="89" bestFit="1" customWidth="1"/>
    <col min="7894" max="7894" width="7.85546875" style="89" bestFit="1" customWidth="1"/>
    <col min="7895" max="7895" width="11.7109375" style="89" bestFit="1" customWidth="1"/>
    <col min="7896" max="7896" width="14.28515625" style="89" customWidth="1"/>
    <col min="7897" max="7897" width="11.7109375" style="89" bestFit="1" customWidth="1"/>
    <col min="7898" max="7898" width="14.140625" style="89" bestFit="1" customWidth="1"/>
    <col min="7899" max="7899" width="16.7109375" style="89" customWidth="1"/>
    <col min="7900" max="7900" width="16.5703125" style="89" customWidth="1"/>
    <col min="7901" max="7902" width="7.85546875" style="89" bestFit="1" customWidth="1"/>
    <col min="7903" max="7903" width="8" style="89" bestFit="1" customWidth="1"/>
    <col min="7904" max="7905" width="7.85546875" style="89" bestFit="1" customWidth="1"/>
    <col min="7906" max="7906" width="9.7109375" style="89" customWidth="1"/>
    <col min="7907" max="7907" width="12.85546875" style="89" customWidth="1"/>
    <col min="7908" max="8144" width="9.140625" style="89"/>
    <col min="8145" max="8145" width="9" style="89" bestFit="1" customWidth="1"/>
    <col min="8146" max="8146" width="9.85546875" style="89" bestFit="1" customWidth="1"/>
    <col min="8147" max="8147" width="9.140625" style="89" bestFit="1" customWidth="1"/>
    <col min="8148" max="8148" width="16" style="89" bestFit="1" customWidth="1"/>
    <col min="8149" max="8149" width="9" style="89" bestFit="1" customWidth="1"/>
    <col min="8150" max="8150" width="7.85546875" style="89" bestFit="1" customWidth="1"/>
    <col min="8151" max="8151" width="11.7109375" style="89" bestFit="1" customWidth="1"/>
    <col min="8152" max="8152" width="14.28515625" style="89" customWidth="1"/>
    <col min="8153" max="8153" width="11.7109375" style="89" bestFit="1" customWidth="1"/>
    <col min="8154" max="8154" width="14.140625" style="89" bestFit="1" customWidth="1"/>
    <col min="8155" max="8155" width="16.7109375" style="89" customWidth="1"/>
    <col min="8156" max="8156" width="16.5703125" style="89" customWidth="1"/>
    <col min="8157" max="8158" width="7.85546875" style="89" bestFit="1" customWidth="1"/>
    <col min="8159" max="8159" width="8" style="89" bestFit="1" customWidth="1"/>
    <col min="8160" max="8161" width="7.85546875" style="89" bestFit="1" customWidth="1"/>
    <col min="8162" max="8162" width="9.7109375" style="89" customWidth="1"/>
    <col min="8163" max="8163" width="12.85546875" style="89" customWidth="1"/>
    <col min="8164" max="8400" width="9.140625" style="89"/>
    <col min="8401" max="8401" width="9" style="89" bestFit="1" customWidth="1"/>
    <col min="8402" max="8402" width="9.85546875" style="89" bestFit="1" customWidth="1"/>
    <col min="8403" max="8403" width="9.140625" style="89" bestFit="1" customWidth="1"/>
    <col min="8404" max="8404" width="16" style="89" bestFit="1" customWidth="1"/>
    <col min="8405" max="8405" width="9" style="89" bestFit="1" customWidth="1"/>
    <col min="8406" max="8406" width="7.85546875" style="89" bestFit="1" customWidth="1"/>
    <col min="8407" max="8407" width="11.7109375" style="89" bestFit="1" customWidth="1"/>
    <col min="8408" max="8408" width="14.28515625" style="89" customWidth="1"/>
    <col min="8409" max="8409" width="11.7109375" style="89" bestFit="1" customWidth="1"/>
    <col min="8410" max="8410" width="14.140625" style="89" bestFit="1" customWidth="1"/>
    <col min="8411" max="8411" width="16.7109375" style="89" customWidth="1"/>
    <col min="8412" max="8412" width="16.5703125" style="89" customWidth="1"/>
    <col min="8413" max="8414" width="7.85546875" style="89" bestFit="1" customWidth="1"/>
    <col min="8415" max="8415" width="8" style="89" bestFit="1" customWidth="1"/>
    <col min="8416" max="8417" width="7.85546875" style="89" bestFit="1" customWidth="1"/>
    <col min="8418" max="8418" width="9.7109375" style="89" customWidth="1"/>
    <col min="8419" max="8419" width="12.85546875" style="89" customWidth="1"/>
    <col min="8420" max="8656" width="9.140625" style="89"/>
    <col min="8657" max="8657" width="9" style="89" bestFit="1" customWidth="1"/>
    <col min="8658" max="8658" width="9.85546875" style="89" bestFit="1" customWidth="1"/>
    <col min="8659" max="8659" width="9.140625" style="89" bestFit="1" customWidth="1"/>
    <col min="8660" max="8660" width="16" style="89" bestFit="1" customWidth="1"/>
    <col min="8661" max="8661" width="9" style="89" bestFit="1" customWidth="1"/>
    <col min="8662" max="8662" width="7.85546875" style="89" bestFit="1" customWidth="1"/>
    <col min="8663" max="8663" width="11.7109375" style="89" bestFit="1" customWidth="1"/>
    <col min="8664" max="8664" width="14.28515625" style="89" customWidth="1"/>
    <col min="8665" max="8665" width="11.7109375" style="89" bestFit="1" customWidth="1"/>
    <col min="8666" max="8666" width="14.140625" style="89" bestFit="1" customWidth="1"/>
    <col min="8667" max="8667" width="16.7109375" style="89" customWidth="1"/>
    <col min="8668" max="8668" width="16.5703125" style="89" customWidth="1"/>
    <col min="8669" max="8670" width="7.85546875" style="89" bestFit="1" customWidth="1"/>
    <col min="8671" max="8671" width="8" style="89" bestFit="1" customWidth="1"/>
    <col min="8672" max="8673" width="7.85546875" style="89" bestFit="1" customWidth="1"/>
    <col min="8674" max="8674" width="9.7109375" style="89" customWidth="1"/>
    <col min="8675" max="8675" width="12.85546875" style="89" customWidth="1"/>
    <col min="8676" max="8912" width="9.140625" style="89"/>
    <col min="8913" max="8913" width="9" style="89" bestFit="1" customWidth="1"/>
    <col min="8914" max="8914" width="9.85546875" style="89" bestFit="1" customWidth="1"/>
    <col min="8915" max="8915" width="9.140625" style="89" bestFit="1" customWidth="1"/>
    <col min="8916" max="8916" width="16" style="89" bestFit="1" customWidth="1"/>
    <col min="8917" max="8917" width="9" style="89" bestFit="1" customWidth="1"/>
    <col min="8918" max="8918" width="7.85546875" style="89" bestFit="1" customWidth="1"/>
    <col min="8919" max="8919" width="11.7109375" style="89" bestFit="1" customWidth="1"/>
    <col min="8920" max="8920" width="14.28515625" style="89" customWidth="1"/>
    <col min="8921" max="8921" width="11.7109375" style="89" bestFit="1" customWidth="1"/>
    <col min="8922" max="8922" width="14.140625" style="89" bestFit="1" customWidth="1"/>
    <col min="8923" max="8923" width="16.7109375" style="89" customWidth="1"/>
    <col min="8924" max="8924" width="16.5703125" style="89" customWidth="1"/>
    <col min="8925" max="8926" width="7.85546875" style="89" bestFit="1" customWidth="1"/>
    <col min="8927" max="8927" width="8" style="89" bestFit="1" customWidth="1"/>
    <col min="8928" max="8929" width="7.85546875" style="89" bestFit="1" customWidth="1"/>
    <col min="8930" max="8930" width="9.7109375" style="89" customWidth="1"/>
    <col min="8931" max="8931" width="12.85546875" style="89" customWidth="1"/>
    <col min="8932" max="9168" width="9.140625" style="89"/>
    <col min="9169" max="9169" width="9" style="89" bestFit="1" customWidth="1"/>
    <col min="9170" max="9170" width="9.85546875" style="89" bestFit="1" customWidth="1"/>
    <col min="9171" max="9171" width="9.140625" style="89" bestFit="1" customWidth="1"/>
    <col min="9172" max="9172" width="16" style="89" bestFit="1" customWidth="1"/>
    <col min="9173" max="9173" width="9" style="89" bestFit="1" customWidth="1"/>
    <col min="9174" max="9174" width="7.85546875" style="89" bestFit="1" customWidth="1"/>
    <col min="9175" max="9175" width="11.7109375" style="89" bestFit="1" customWidth="1"/>
    <col min="9176" max="9176" width="14.28515625" style="89" customWidth="1"/>
    <col min="9177" max="9177" width="11.7109375" style="89" bestFit="1" customWidth="1"/>
    <col min="9178" max="9178" width="14.140625" style="89" bestFit="1" customWidth="1"/>
    <col min="9179" max="9179" width="16.7109375" style="89" customWidth="1"/>
    <col min="9180" max="9180" width="16.5703125" style="89" customWidth="1"/>
    <col min="9181" max="9182" width="7.85546875" style="89" bestFit="1" customWidth="1"/>
    <col min="9183" max="9183" width="8" style="89" bestFit="1" customWidth="1"/>
    <col min="9184" max="9185" width="7.85546875" style="89" bestFit="1" customWidth="1"/>
    <col min="9186" max="9186" width="9.7109375" style="89" customWidth="1"/>
    <col min="9187" max="9187" width="12.85546875" style="89" customWidth="1"/>
    <col min="9188" max="9424" width="9.140625" style="89"/>
    <col min="9425" max="9425" width="9" style="89" bestFit="1" customWidth="1"/>
    <col min="9426" max="9426" width="9.85546875" style="89" bestFit="1" customWidth="1"/>
    <col min="9427" max="9427" width="9.140625" style="89" bestFit="1" customWidth="1"/>
    <col min="9428" max="9428" width="16" style="89" bestFit="1" customWidth="1"/>
    <col min="9429" max="9429" width="9" style="89" bestFit="1" customWidth="1"/>
    <col min="9430" max="9430" width="7.85546875" style="89" bestFit="1" customWidth="1"/>
    <col min="9431" max="9431" width="11.7109375" style="89" bestFit="1" customWidth="1"/>
    <col min="9432" max="9432" width="14.28515625" style="89" customWidth="1"/>
    <col min="9433" max="9433" width="11.7109375" style="89" bestFit="1" customWidth="1"/>
    <col min="9434" max="9434" width="14.140625" style="89" bestFit="1" customWidth="1"/>
    <col min="9435" max="9435" width="16.7109375" style="89" customWidth="1"/>
    <col min="9436" max="9436" width="16.5703125" style="89" customWidth="1"/>
    <col min="9437" max="9438" width="7.85546875" style="89" bestFit="1" customWidth="1"/>
    <col min="9439" max="9439" width="8" style="89" bestFit="1" customWidth="1"/>
    <col min="9440" max="9441" width="7.85546875" style="89" bestFit="1" customWidth="1"/>
    <col min="9442" max="9442" width="9.7109375" style="89" customWidth="1"/>
    <col min="9443" max="9443" width="12.85546875" style="89" customWidth="1"/>
    <col min="9444" max="9680" width="9.140625" style="89"/>
    <col min="9681" max="9681" width="9" style="89" bestFit="1" customWidth="1"/>
    <col min="9682" max="9682" width="9.85546875" style="89" bestFit="1" customWidth="1"/>
    <col min="9683" max="9683" width="9.140625" style="89" bestFit="1" customWidth="1"/>
    <col min="9684" max="9684" width="16" style="89" bestFit="1" customWidth="1"/>
    <col min="9685" max="9685" width="9" style="89" bestFit="1" customWidth="1"/>
    <col min="9686" max="9686" width="7.85546875" style="89" bestFit="1" customWidth="1"/>
    <col min="9687" max="9687" width="11.7109375" style="89" bestFit="1" customWidth="1"/>
    <col min="9688" max="9688" width="14.28515625" style="89" customWidth="1"/>
    <col min="9689" max="9689" width="11.7109375" style="89" bestFit="1" customWidth="1"/>
    <col min="9690" max="9690" width="14.140625" style="89" bestFit="1" customWidth="1"/>
    <col min="9691" max="9691" width="16.7109375" style="89" customWidth="1"/>
    <col min="9692" max="9692" width="16.5703125" style="89" customWidth="1"/>
    <col min="9693" max="9694" width="7.85546875" style="89" bestFit="1" customWidth="1"/>
    <col min="9695" max="9695" width="8" style="89" bestFit="1" customWidth="1"/>
    <col min="9696" max="9697" width="7.85546875" style="89" bestFit="1" customWidth="1"/>
    <col min="9698" max="9698" width="9.7109375" style="89" customWidth="1"/>
    <col min="9699" max="9699" width="12.85546875" style="89" customWidth="1"/>
    <col min="9700" max="9936" width="9.140625" style="89"/>
    <col min="9937" max="9937" width="9" style="89" bestFit="1" customWidth="1"/>
    <col min="9938" max="9938" width="9.85546875" style="89" bestFit="1" customWidth="1"/>
    <col min="9939" max="9939" width="9.140625" style="89" bestFit="1" customWidth="1"/>
    <col min="9940" max="9940" width="16" style="89" bestFit="1" customWidth="1"/>
    <col min="9941" max="9941" width="9" style="89" bestFit="1" customWidth="1"/>
    <col min="9942" max="9942" width="7.85546875" style="89" bestFit="1" customWidth="1"/>
    <col min="9943" max="9943" width="11.7109375" style="89" bestFit="1" customWidth="1"/>
    <col min="9944" max="9944" width="14.28515625" style="89" customWidth="1"/>
    <col min="9945" max="9945" width="11.7109375" style="89" bestFit="1" customWidth="1"/>
    <col min="9946" max="9946" width="14.140625" style="89" bestFit="1" customWidth="1"/>
    <col min="9947" max="9947" width="16.7109375" style="89" customWidth="1"/>
    <col min="9948" max="9948" width="16.5703125" style="89" customWidth="1"/>
    <col min="9949" max="9950" width="7.85546875" style="89" bestFit="1" customWidth="1"/>
    <col min="9951" max="9951" width="8" style="89" bestFit="1" customWidth="1"/>
    <col min="9952" max="9953" width="7.85546875" style="89" bestFit="1" customWidth="1"/>
    <col min="9954" max="9954" width="9.7109375" style="89" customWidth="1"/>
    <col min="9955" max="9955" width="12.85546875" style="89" customWidth="1"/>
    <col min="9956" max="10192" width="9.140625" style="89"/>
    <col min="10193" max="10193" width="9" style="89" bestFit="1" customWidth="1"/>
    <col min="10194" max="10194" width="9.85546875" style="89" bestFit="1" customWidth="1"/>
    <col min="10195" max="10195" width="9.140625" style="89" bestFit="1" customWidth="1"/>
    <col min="10196" max="10196" width="16" style="89" bestFit="1" customWidth="1"/>
    <col min="10197" max="10197" width="9" style="89" bestFit="1" customWidth="1"/>
    <col min="10198" max="10198" width="7.85546875" style="89" bestFit="1" customWidth="1"/>
    <col min="10199" max="10199" width="11.7109375" style="89" bestFit="1" customWidth="1"/>
    <col min="10200" max="10200" width="14.28515625" style="89" customWidth="1"/>
    <col min="10201" max="10201" width="11.7109375" style="89" bestFit="1" customWidth="1"/>
    <col min="10202" max="10202" width="14.140625" style="89" bestFit="1" customWidth="1"/>
    <col min="10203" max="10203" width="16.7109375" style="89" customWidth="1"/>
    <col min="10204" max="10204" width="16.5703125" style="89" customWidth="1"/>
    <col min="10205" max="10206" width="7.85546875" style="89" bestFit="1" customWidth="1"/>
    <col min="10207" max="10207" width="8" style="89" bestFit="1" customWidth="1"/>
    <col min="10208" max="10209" width="7.85546875" style="89" bestFit="1" customWidth="1"/>
    <col min="10210" max="10210" width="9.7109375" style="89" customWidth="1"/>
    <col min="10211" max="10211" width="12.85546875" style="89" customWidth="1"/>
    <col min="10212" max="10448" width="9.140625" style="89"/>
    <col min="10449" max="10449" width="9" style="89" bestFit="1" customWidth="1"/>
    <col min="10450" max="10450" width="9.85546875" style="89" bestFit="1" customWidth="1"/>
    <col min="10451" max="10451" width="9.140625" style="89" bestFit="1" customWidth="1"/>
    <col min="10452" max="10452" width="16" style="89" bestFit="1" customWidth="1"/>
    <col min="10453" max="10453" width="9" style="89" bestFit="1" customWidth="1"/>
    <col min="10454" max="10454" width="7.85546875" style="89" bestFit="1" customWidth="1"/>
    <col min="10455" max="10455" width="11.7109375" style="89" bestFit="1" customWidth="1"/>
    <col min="10456" max="10456" width="14.28515625" style="89" customWidth="1"/>
    <col min="10457" max="10457" width="11.7109375" style="89" bestFit="1" customWidth="1"/>
    <col min="10458" max="10458" width="14.140625" style="89" bestFit="1" customWidth="1"/>
    <col min="10459" max="10459" width="16.7109375" style="89" customWidth="1"/>
    <col min="10460" max="10460" width="16.5703125" style="89" customWidth="1"/>
    <col min="10461" max="10462" width="7.85546875" style="89" bestFit="1" customWidth="1"/>
    <col min="10463" max="10463" width="8" style="89" bestFit="1" customWidth="1"/>
    <col min="10464" max="10465" width="7.85546875" style="89" bestFit="1" customWidth="1"/>
    <col min="10466" max="10466" width="9.7109375" style="89" customWidth="1"/>
    <col min="10467" max="10467" width="12.85546875" style="89" customWidth="1"/>
    <col min="10468" max="10704" width="9.140625" style="89"/>
    <col min="10705" max="10705" width="9" style="89" bestFit="1" customWidth="1"/>
    <col min="10706" max="10706" width="9.85546875" style="89" bestFit="1" customWidth="1"/>
    <col min="10707" max="10707" width="9.140625" style="89" bestFit="1" customWidth="1"/>
    <col min="10708" max="10708" width="16" style="89" bestFit="1" customWidth="1"/>
    <col min="10709" max="10709" width="9" style="89" bestFit="1" customWidth="1"/>
    <col min="10710" max="10710" width="7.85546875" style="89" bestFit="1" customWidth="1"/>
    <col min="10711" max="10711" width="11.7109375" style="89" bestFit="1" customWidth="1"/>
    <col min="10712" max="10712" width="14.28515625" style="89" customWidth="1"/>
    <col min="10713" max="10713" width="11.7109375" style="89" bestFit="1" customWidth="1"/>
    <col min="10714" max="10714" width="14.140625" style="89" bestFit="1" customWidth="1"/>
    <col min="10715" max="10715" width="16.7109375" style="89" customWidth="1"/>
    <col min="10716" max="10716" width="16.5703125" style="89" customWidth="1"/>
    <col min="10717" max="10718" width="7.85546875" style="89" bestFit="1" customWidth="1"/>
    <col min="10719" max="10719" width="8" style="89" bestFit="1" customWidth="1"/>
    <col min="10720" max="10721" width="7.85546875" style="89" bestFit="1" customWidth="1"/>
    <col min="10722" max="10722" width="9.7109375" style="89" customWidth="1"/>
    <col min="10723" max="10723" width="12.85546875" style="89" customWidth="1"/>
    <col min="10724" max="10960" width="9.140625" style="89"/>
    <col min="10961" max="10961" width="9" style="89" bestFit="1" customWidth="1"/>
    <col min="10962" max="10962" width="9.85546875" style="89" bestFit="1" customWidth="1"/>
    <col min="10963" max="10963" width="9.140625" style="89" bestFit="1" customWidth="1"/>
    <col min="10964" max="10964" width="16" style="89" bestFit="1" customWidth="1"/>
    <col min="10965" max="10965" width="9" style="89" bestFit="1" customWidth="1"/>
    <col min="10966" max="10966" width="7.85546875" style="89" bestFit="1" customWidth="1"/>
    <col min="10967" max="10967" width="11.7109375" style="89" bestFit="1" customWidth="1"/>
    <col min="10968" max="10968" width="14.28515625" style="89" customWidth="1"/>
    <col min="10969" max="10969" width="11.7109375" style="89" bestFit="1" customWidth="1"/>
    <col min="10970" max="10970" width="14.140625" style="89" bestFit="1" customWidth="1"/>
    <col min="10971" max="10971" width="16.7109375" style="89" customWidth="1"/>
    <col min="10972" max="10972" width="16.5703125" style="89" customWidth="1"/>
    <col min="10973" max="10974" width="7.85546875" style="89" bestFit="1" customWidth="1"/>
    <col min="10975" max="10975" width="8" style="89" bestFit="1" customWidth="1"/>
    <col min="10976" max="10977" width="7.85546875" style="89" bestFit="1" customWidth="1"/>
    <col min="10978" max="10978" width="9.7109375" style="89" customWidth="1"/>
    <col min="10979" max="10979" width="12.85546875" style="89" customWidth="1"/>
    <col min="10980" max="11216" width="9.140625" style="89"/>
    <col min="11217" max="11217" width="9" style="89" bestFit="1" customWidth="1"/>
    <col min="11218" max="11218" width="9.85546875" style="89" bestFit="1" customWidth="1"/>
    <col min="11219" max="11219" width="9.140625" style="89" bestFit="1" customWidth="1"/>
    <col min="11220" max="11220" width="16" style="89" bestFit="1" customWidth="1"/>
    <col min="11221" max="11221" width="9" style="89" bestFit="1" customWidth="1"/>
    <col min="11222" max="11222" width="7.85546875" style="89" bestFit="1" customWidth="1"/>
    <col min="11223" max="11223" width="11.7109375" style="89" bestFit="1" customWidth="1"/>
    <col min="11224" max="11224" width="14.28515625" style="89" customWidth="1"/>
    <col min="11225" max="11225" width="11.7109375" style="89" bestFit="1" customWidth="1"/>
    <col min="11226" max="11226" width="14.140625" style="89" bestFit="1" customWidth="1"/>
    <col min="11227" max="11227" width="16.7109375" style="89" customWidth="1"/>
    <col min="11228" max="11228" width="16.5703125" style="89" customWidth="1"/>
    <col min="11229" max="11230" width="7.85546875" style="89" bestFit="1" customWidth="1"/>
    <col min="11231" max="11231" width="8" style="89" bestFit="1" customWidth="1"/>
    <col min="11232" max="11233" width="7.85546875" style="89" bestFit="1" customWidth="1"/>
    <col min="11234" max="11234" width="9.7109375" style="89" customWidth="1"/>
    <col min="11235" max="11235" width="12.85546875" style="89" customWidth="1"/>
    <col min="11236" max="11472" width="9.140625" style="89"/>
    <col min="11473" max="11473" width="9" style="89" bestFit="1" customWidth="1"/>
    <col min="11474" max="11474" width="9.85546875" style="89" bestFit="1" customWidth="1"/>
    <col min="11475" max="11475" width="9.140625" style="89" bestFit="1" customWidth="1"/>
    <col min="11476" max="11476" width="16" style="89" bestFit="1" customWidth="1"/>
    <col min="11477" max="11477" width="9" style="89" bestFit="1" customWidth="1"/>
    <col min="11478" max="11478" width="7.85546875" style="89" bestFit="1" customWidth="1"/>
    <col min="11479" max="11479" width="11.7109375" style="89" bestFit="1" customWidth="1"/>
    <col min="11480" max="11480" width="14.28515625" style="89" customWidth="1"/>
    <col min="11481" max="11481" width="11.7109375" style="89" bestFit="1" customWidth="1"/>
    <col min="11482" max="11482" width="14.140625" style="89" bestFit="1" customWidth="1"/>
    <col min="11483" max="11483" width="16.7109375" style="89" customWidth="1"/>
    <col min="11484" max="11484" width="16.5703125" style="89" customWidth="1"/>
    <col min="11485" max="11486" width="7.85546875" style="89" bestFit="1" customWidth="1"/>
    <col min="11487" max="11487" width="8" style="89" bestFit="1" customWidth="1"/>
    <col min="11488" max="11489" width="7.85546875" style="89" bestFit="1" customWidth="1"/>
    <col min="11490" max="11490" width="9.7109375" style="89" customWidth="1"/>
    <col min="11491" max="11491" width="12.85546875" style="89" customWidth="1"/>
    <col min="11492" max="11728" width="9.140625" style="89"/>
    <col min="11729" max="11729" width="9" style="89" bestFit="1" customWidth="1"/>
    <col min="11730" max="11730" width="9.85546875" style="89" bestFit="1" customWidth="1"/>
    <col min="11731" max="11731" width="9.140625" style="89" bestFit="1" customWidth="1"/>
    <col min="11732" max="11732" width="16" style="89" bestFit="1" customWidth="1"/>
    <col min="11733" max="11733" width="9" style="89" bestFit="1" customWidth="1"/>
    <col min="11734" max="11734" width="7.85546875" style="89" bestFit="1" customWidth="1"/>
    <col min="11735" max="11735" width="11.7109375" style="89" bestFit="1" customWidth="1"/>
    <col min="11736" max="11736" width="14.28515625" style="89" customWidth="1"/>
    <col min="11737" max="11737" width="11.7109375" style="89" bestFit="1" customWidth="1"/>
    <col min="11738" max="11738" width="14.140625" style="89" bestFit="1" customWidth="1"/>
    <col min="11739" max="11739" width="16.7109375" style="89" customWidth="1"/>
    <col min="11740" max="11740" width="16.5703125" style="89" customWidth="1"/>
    <col min="11741" max="11742" width="7.85546875" style="89" bestFit="1" customWidth="1"/>
    <col min="11743" max="11743" width="8" style="89" bestFit="1" customWidth="1"/>
    <col min="11744" max="11745" width="7.85546875" style="89" bestFit="1" customWidth="1"/>
    <col min="11746" max="11746" width="9.7109375" style="89" customWidth="1"/>
    <col min="11747" max="11747" width="12.85546875" style="89" customWidth="1"/>
    <col min="11748" max="11984" width="9.140625" style="89"/>
    <col min="11985" max="11985" width="9" style="89" bestFit="1" customWidth="1"/>
    <col min="11986" max="11986" width="9.85546875" style="89" bestFit="1" customWidth="1"/>
    <col min="11987" max="11987" width="9.140625" style="89" bestFit="1" customWidth="1"/>
    <col min="11988" max="11988" width="16" style="89" bestFit="1" customWidth="1"/>
    <col min="11989" max="11989" width="9" style="89" bestFit="1" customWidth="1"/>
    <col min="11990" max="11990" width="7.85546875" style="89" bestFit="1" customWidth="1"/>
    <col min="11991" max="11991" width="11.7109375" style="89" bestFit="1" customWidth="1"/>
    <col min="11992" max="11992" width="14.28515625" style="89" customWidth="1"/>
    <col min="11993" max="11993" width="11.7109375" style="89" bestFit="1" customWidth="1"/>
    <col min="11994" max="11994" width="14.140625" style="89" bestFit="1" customWidth="1"/>
    <col min="11995" max="11995" width="16.7109375" style="89" customWidth="1"/>
    <col min="11996" max="11996" width="16.5703125" style="89" customWidth="1"/>
    <col min="11997" max="11998" width="7.85546875" style="89" bestFit="1" customWidth="1"/>
    <col min="11999" max="11999" width="8" style="89" bestFit="1" customWidth="1"/>
    <col min="12000" max="12001" width="7.85546875" style="89" bestFit="1" customWidth="1"/>
    <col min="12002" max="12002" width="9.7109375" style="89" customWidth="1"/>
    <col min="12003" max="12003" width="12.85546875" style="89" customWidth="1"/>
    <col min="12004" max="12240" width="9.140625" style="89"/>
    <col min="12241" max="12241" width="9" style="89" bestFit="1" customWidth="1"/>
    <col min="12242" max="12242" width="9.85546875" style="89" bestFit="1" customWidth="1"/>
    <col min="12243" max="12243" width="9.140625" style="89" bestFit="1" customWidth="1"/>
    <col min="12244" max="12244" width="16" style="89" bestFit="1" customWidth="1"/>
    <col min="12245" max="12245" width="9" style="89" bestFit="1" customWidth="1"/>
    <col min="12246" max="12246" width="7.85546875" style="89" bestFit="1" customWidth="1"/>
    <col min="12247" max="12247" width="11.7109375" style="89" bestFit="1" customWidth="1"/>
    <col min="12248" max="12248" width="14.28515625" style="89" customWidth="1"/>
    <col min="12249" max="12249" width="11.7109375" style="89" bestFit="1" customWidth="1"/>
    <col min="12250" max="12250" width="14.140625" style="89" bestFit="1" customWidth="1"/>
    <col min="12251" max="12251" width="16.7109375" style="89" customWidth="1"/>
    <col min="12252" max="12252" width="16.5703125" style="89" customWidth="1"/>
    <col min="12253" max="12254" width="7.85546875" style="89" bestFit="1" customWidth="1"/>
    <col min="12255" max="12255" width="8" style="89" bestFit="1" customWidth="1"/>
    <col min="12256" max="12257" width="7.85546875" style="89" bestFit="1" customWidth="1"/>
    <col min="12258" max="12258" width="9.7109375" style="89" customWidth="1"/>
    <col min="12259" max="12259" width="12.85546875" style="89" customWidth="1"/>
    <col min="12260" max="12496" width="9.140625" style="89"/>
    <col min="12497" max="12497" width="9" style="89" bestFit="1" customWidth="1"/>
    <col min="12498" max="12498" width="9.85546875" style="89" bestFit="1" customWidth="1"/>
    <col min="12499" max="12499" width="9.140625" style="89" bestFit="1" customWidth="1"/>
    <col min="12500" max="12500" width="16" style="89" bestFit="1" customWidth="1"/>
    <col min="12501" max="12501" width="9" style="89" bestFit="1" customWidth="1"/>
    <col min="12502" max="12502" width="7.85546875" style="89" bestFit="1" customWidth="1"/>
    <col min="12503" max="12503" width="11.7109375" style="89" bestFit="1" customWidth="1"/>
    <col min="12504" max="12504" width="14.28515625" style="89" customWidth="1"/>
    <col min="12505" max="12505" width="11.7109375" style="89" bestFit="1" customWidth="1"/>
    <col min="12506" max="12506" width="14.140625" style="89" bestFit="1" customWidth="1"/>
    <col min="12507" max="12507" width="16.7109375" style="89" customWidth="1"/>
    <col min="12508" max="12508" width="16.5703125" style="89" customWidth="1"/>
    <col min="12509" max="12510" width="7.85546875" style="89" bestFit="1" customWidth="1"/>
    <col min="12511" max="12511" width="8" style="89" bestFit="1" customWidth="1"/>
    <col min="12512" max="12513" width="7.85546875" style="89" bestFit="1" customWidth="1"/>
    <col min="12514" max="12514" width="9.7109375" style="89" customWidth="1"/>
    <col min="12515" max="12515" width="12.85546875" style="89" customWidth="1"/>
    <col min="12516" max="12752" width="9.140625" style="89"/>
    <col min="12753" max="12753" width="9" style="89" bestFit="1" customWidth="1"/>
    <col min="12754" max="12754" width="9.85546875" style="89" bestFit="1" customWidth="1"/>
    <col min="12755" max="12755" width="9.140625" style="89" bestFit="1" customWidth="1"/>
    <col min="12756" max="12756" width="16" style="89" bestFit="1" customWidth="1"/>
    <col min="12757" max="12757" width="9" style="89" bestFit="1" customWidth="1"/>
    <col min="12758" max="12758" width="7.85546875" style="89" bestFit="1" customWidth="1"/>
    <col min="12759" max="12759" width="11.7109375" style="89" bestFit="1" customWidth="1"/>
    <col min="12760" max="12760" width="14.28515625" style="89" customWidth="1"/>
    <col min="12761" max="12761" width="11.7109375" style="89" bestFit="1" customWidth="1"/>
    <col min="12762" max="12762" width="14.140625" style="89" bestFit="1" customWidth="1"/>
    <col min="12763" max="12763" width="16.7109375" style="89" customWidth="1"/>
    <col min="12764" max="12764" width="16.5703125" style="89" customWidth="1"/>
    <col min="12765" max="12766" width="7.85546875" style="89" bestFit="1" customWidth="1"/>
    <col min="12767" max="12767" width="8" style="89" bestFit="1" customWidth="1"/>
    <col min="12768" max="12769" width="7.85546875" style="89" bestFit="1" customWidth="1"/>
    <col min="12770" max="12770" width="9.7109375" style="89" customWidth="1"/>
    <col min="12771" max="12771" width="12.85546875" style="89" customWidth="1"/>
    <col min="12772" max="13008" width="9.140625" style="89"/>
    <col min="13009" max="13009" width="9" style="89" bestFit="1" customWidth="1"/>
    <col min="13010" max="13010" width="9.85546875" style="89" bestFit="1" customWidth="1"/>
    <col min="13011" max="13011" width="9.140625" style="89" bestFit="1" customWidth="1"/>
    <col min="13012" max="13012" width="16" style="89" bestFit="1" customWidth="1"/>
    <col min="13013" max="13013" width="9" style="89" bestFit="1" customWidth="1"/>
    <col min="13014" max="13014" width="7.85546875" style="89" bestFit="1" customWidth="1"/>
    <col min="13015" max="13015" width="11.7109375" style="89" bestFit="1" customWidth="1"/>
    <col min="13016" max="13016" width="14.28515625" style="89" customWidth="1"/>
    <col min="13017" max="13017" width="11.7109375" style="89" bestFit="1" customWidth="1"/>
    <col min="13018" max="13018" width="14.140625" style="89" bestFit="1" customWidth="1"/>
    <col min="13019" max="13019" width="16.7109375" style="89" customWidth="1"/>
    <col min="13020" max="13020" width="16.5703125" style="89" customWidth="1"/>
    <col min="13021" max="13022" width="7.85546875" style="89" bestFit="1" customWidth="1"/>
    <col min="13023" max="13023" width="8" style="89" bestFit="1" customWidth="1"/>
    <col min="13024" max="13025" width="7.85546875" style="89" bestFit="1" customWidth="1"/>
    <col min="13026" max="13026" width="9.7109375" style="89" customWidth="1"/>
    <col min="13027" max="13027" width="12.85546875" style="89" customWidth="1"/>
    <col min="13028" max="13264" width="9.140625" style="89"/>
    <col min="13265" max="13265" width="9" style="89" bestFit="1" customWidth="1"/>
    <col min="13266" max="13266" width="9.85546875" style="89" bestFit="1" customWidth="1"/>
    <col min="13267" max="13267" width="9.140625" style="89" bestFit="1" customWidth="1"/>
    <col min="13268" max="13268" width="16" style="89" bestFit="1" customWidth="1"/>
    <col min="13269" max="13269" width="9" style="89" bestFit="1" customWidth="1"/>
    <col min="13270" max="13270" width="7.85546875" style="89" bestFit="1" customWidth="1"/>
    <col min="13271" max="13271" width="11.7109375" style="89" bestFit="1" customWidth="1"/>
    <col min="13272" max="13272" width="14.28515625" style="89" customWidth="1"/>
    <col min="13273" max="13273" width="11.7109375" style="89" bestFit="1" customWidth="1"/>
    <col min="13274" max="13274" width="14.140625" style="89" bestFit="1" customWidth="1"/>
    <col min="13275" max="13275" width="16.7109375" style="89" customWidth="1"/>
    <col min="13276" max="13276" width="16.5703125" style="89" customWidth="1"/>
    <col min="13277" max="13278" width="7.85546875" style="89" bestFit="1" customWidth="1"/>
    <col min="13279" max="13279" width="8" style="89" bestFit="1" customWidth="1"/>
    <col min="13280" max="13281" width="7.85546875" style="89" bestFit="1" customWidth="1"/>
    <col min="13282" max="13282" width="9.7109375" style="89" customWidth="1"/>
    <col min="13283" max="13283" width="12.85546875" style="89" customWidth="1"/>
    <col min="13284" max="13520" width="9.140625" style="89"/>
    <col min="13521" max="13521" width="9" style="89" bestFit="1" customWidth="1"/>
    <col min="13522" max="13522" width="9.85546875" style="89" bestFit="1" customWidth="1"/>
    <col min="13523" max="13523" width="9.140625" style="89" bestFit="1" customWidth="1"/>
    <col min="13524" max="13524" width="16" style="89" bestFit="1" customWidth="1"/>
    <col min="13525" max="13525" width="9" style="89" bestFit="1" customWidth="1"/>
    <col min="13526" max="13526" width="7.85546875" style="89" bestFit="1" customWidth="1"/>
    <col min="13527" max="13527" width="11.7109375" style="89" bestFit="1" customWidth="1"/>
    <col min="13528" max="13528" width="14.28515625" style="89" customWidth="1"/>
    <col min="13529" max="13529" width="11.7109375" style="89" bestFit="1" customWidth="1"/>
    <col min="13530" max="13530" width="14.140625" style="89" bestFit="1" customWidth="1"/>
    <col min="13531" max="13531" width="16.7109375" style="89" customWidth="1"/>
    <col min="13532" max="13532" width="16.5703125" style="89" customWidth="1"/>
    <col min="13533" max="13534" width="7.85546875" style="89" bestFit="1" customWidth="1"/>
    <col min="13535" max="13535" width="8" style="89" bestFit="1" customWidth="1"/>
    <col min="13536" max="13537" width="7.85546875" style="89" bestFit="1" customWidth="1"/>
    <col min="13538" max="13538" width="9.7109375" style="89" customWidth="1"/>
    <col min="13539" max="13539" width="12.85546875" style="89" customWidth="1"/>
    <col min="13540" max="13776" width="9.140625" style="89"/>
    <col min="13777" max="13777" width="9" style="89" bestFit="1" customWidth="1"/>
    <col min="13778" max="13778" width="9.85546875" style="89" bestFit="1" customWidth="1"/>
    <col min="13779" max="13779" width="9.140625" style="89" bestFit="1" customWidth="1"/>
    <col min="13780" max="13780" width="16" style="89" bestFit="1" customWidth="1"/>
    <col min="13781" max="13781" width="9" style="89" bestFit="1" customWidth="1"/>
    <col min="13782" max="13782" width="7.85546875" style="89" bestFit="1" customWidth="1"/>
    <col min="13783" max="13783" width="11.7109375" style="89" bestFit="1" customWidth="1"/>
    <col min="13784" max="13784" width="14.28515625" style="89" customWidth="1"/>
    <col min="13785" max="13785" width="11.7109375" style="89" bestFit="1" customWidth="1"/>
    <col min="13786" max="13786" width="14.140625" style="89" bestFit="1" customWidth="1"/>
    <col min="13787" max="13787" width="16.7109375" style="89" customWidth="1"/>
    <col min="13788" max="13788" width="16.5703125" style="89" customWidth="1"/>
    <col min="13789" max="13790" width="7.85546875" style="89" bestFit="1" customWidth="1"/>
    <col min="13791" max="13791" width="8" style="89" bestFit="1" customWidth="1"/>
    <col min="13792" max="13793" width="7.85546875" style="89" bestFit="1" customWidth="1"/>
    <col min="13794" max="13794" width="9.7109375" style="89" customWidth="1"/>
    <col min="13795" max="13795" width="12.85546875" style="89" customWidth="1"/>
    <col min="13796" max="14032" width="9.140625" style="89"/>
    <col min="14033" max="14033" width="9" style="89" bestFit="1" customWidth="1"/>
    <col min="14034" max="14034" width="9.85546875" style="89" bestFit="1" customWidth="1"/>
    <col min="14035" max="14035" width="9.140625" style="89" bestFit="1" customWidth="1"/>
    <col min="14036" max="14036" width="16" style="89" bestFit="1" customWidth="1"/>
    <col min="14037" max="14037" width="9" style="89" bestFit="1" customWidth="1"/>
    <col min="14038" max="14038" width="7.85546875" style="89" bestFit="1" customWidth="1"/>
    <col min="14039" max="14039" width="11.7109375" style="89" bestFit="1" customWidth="1"/>
    <col min="14040" max="14040" width="14.28515625" style="89" customWidth="1"/>
    <col min="14041" max="14041" width="11.7109375" style="89" bestFit="1" customWidth="1"/>
    <col min="14042" max="14042" width="14.140625" style="89" bestFit="1" customWidth="1"/>
    <col min="14043" max="14043" width="16.7109375" style="89" customWidth="1"/>
    <col min="14044" max="14044" width="16.5703125" style="89" customWidth="1"/>
    <col min="14045" max="14046" width="7.85546875" style="89" bestFit="1" customWidth="1"/>
    <col min="14047" max="14047" width="8" style="89" bestFit="1" customWidth="1"/>
    <col min="14048" max="14049" width="7.85546875" style="89" bestFit="1" customWidth="1"/>
    <col min="14050" max="14050" width="9.7109375" style="89" customWidth="1"/>
    <col min="14051" max="14051" width="12.85546875" style="89" customWidth="1"/>
    <col min="14052" max="14288" width="9.140625" style="89"/>
    <col min="14289" max="14289" width="9" style="89" bestFit="1" customWidth="1"/>
    <col min="14290" max="14290" width="9.85546875" style="89" bestFit="1" customWidth="1"/>
    <col min="14291" max="14291" width="9.140625" style="89" bestFit="1" customWidth="1"/>
    <col min="14292" max="14292" width="16" style="89" bestFit="1" customWidth="1"/>
    <col min="14293" max="14293" width="9" style="89" bestFit="1" customWidth="1"/>
    <col min="14294" max="14294" width="7.85546875" style="89" bestFit="1" customWidth="1"/>
    <col min="14295" max="14295" width="11.7109375" style="89" bestFit="1" customWidth="1"/>
    <col min="14296" max="14296" width="14.28515625" style="89" customWidth="1"/>
    <col min="14297" max="14297" width="11.7109375" style="89" bestFit="1" customWidth="1"/>
    <col min="14298" max="14298" width="14.140625" style="89" bestFit="1" customWidth="1"/>
    <col min="14299" max="14299" width="16.7109375" style="89" customWidth="1"/>
    <col min="14300" max="14300" width="16.5703125" style="89" customWidth="1"/>
    <col min="14301" max="14302" width="7.85546875" style="89" bestFit="1" customWidth="1"/>
    <col min="14303" max="14303" width="8" style="89" bestFit="1" customWidth="1"/>
    <col min="14304" max="14305" width="7.85546875" style="89" bestFit="1" customWidth="1"/>
    <col min="14306" max="14306" width="9.7109375" style="89" customWidth="1"/>
    <col min="14307" max="14307" width="12.85546875" style="89" customWidth="1"/>
    <col min="14308" max="14544" width="9.140625" style="89"/>
    <col min="14545" max="14545" width="9" style="89" bestFit="1" customWidth="1"/>
    <col min="14546" max="14546" width="9.85546875" style="89" bestFit="1" customWidth="1"/>
    <col min="14547" max="14547" width="9.140625" style="89" bestFit="1" customWidth="1"/>
    <col min="14548" max="14548" width="16" style="89" bestFit="1" customWidth="1"/>
    <col min="14549" max="14549" width="9" style="89" bestFit="1" customWidth="1"/>
    <col min="14550" max="14550" width="7.85546875" style="89" bestFit="1" customWidth="1"/>
    <col min="14551" max="14551" width="11.7109375" style="89" bestFit="1" customWidth="1"/>
    <col min="14552" max="14552" width="14.28515625" style="89" customWidth="1"/>
    <col min="14553" max="14553" width="11.7109375" style="89" bestFit="1" customWidth="1"/>
    <col min="14554" max="14554" width="14.140625" style="89" bestFit="1" customWidth="1"/>
    <col min="14555" max="14555" width="16.7109375" style="89" customWidth="1"/>
    <col min="14556" max="14556" width="16.5703125" style="89" customWidth="1"/>
    <col min="14557" max="14558" width="7.85546875" style="89" bestFit="1" customWidth="1"/>
    <col min="14559" max="14559" width="8" style="89" bestFit="1" customWidth="1"/>
    <col min="14560" max="14561" width="7.85546875" style="89" bestFit="1" customWidth="1"/>
    <col min="14562" max="14562" width="9.7109375" style="89" customWidth="1"/>
    <col min="14563" max="14563" width="12.85546875" style="89" customWidth="1"/>
    <col min="14564" max="14800" width="9.140625" style="89"/>
    <col min="14801" max="14801" width="9" style="89" bestFit="1" customWidth="1"/>
    <col min="14802" max="14802" width="9.85546875" style="89" bestFit="1" customWidth="1"/>
    <col min="14803" max="14803" width="9.140625" style="89" bestFit="1" customWidth="1"/>
    <col min="14804" max="14804" width="16" style="89" bestFit="1" customWidth="1"/>
    <col min="14805" max="14805" width="9" style="89" bestFit="1" customWidth="1"/>
    <col min="14806" max="14806" width="7.85546875" style="89" bestFit="1" customWidth="1"/>
    <col min="14807" max="14807" width="11.7109375" style="89" bestFit="1" customWidth="1"/>
    <col min="14808" max="14808" width="14.28515625" style="89" customWidth="1"/>
    <col min="14809" max="14809" width="11.7109375" style="89" bestFit="1" customWidth="1"/>
    <col min="14810" max="14810" width="14.140625" style="89" bestFit="1" customWidth="1"/>
    <col min="14811" max="14811" width="16.7109375" style="89" customWidth="1"/>
    <col min="14812" max="14812" width="16.5703125" style="89" customWidth="1"/>
    <col min="14813" max="14814" width="7.85546875" style="89" bestFit="1" customWidth="1"/>
    <col min="14815" max="14815" width="8" style="89" bestFit="1" customWidth="1"/>
    <col min="14816" max="14817" width="7.85546875" style="89" bestFit="1" customWidth="1"/>
    <col min="14818" max="14818" width="9.7109375" style="89" customWidth="1"/>
    <col min="14819" max="14819" width="12.85546875" style="89" customWidth="1"/>
    <col min="14820" max="15056" width="9.140625" style="89"/>
    <col min="15057" max="15057" width="9" style="89" bestFit="1" customWidth="1"/>
    <col min="15058" max="15058" width="9.85546875" style="89" bestFit="1" customWidth="1"/>
    <col min="15059" max="15059" width="9.140625" style="89" bestFit="1" customWidth="1"/>
    <col min="15060" max="15060" width="16" style="89" bestFit="1" customWidth="1"/>
    <col min="15061" max="15061" width="9" style="89" bestFit="1" customWidth="1"/>
    <col min="15062" max="15062" width="7.85546875" style="89" bestFit="1" customWidth="1"/>
    <col min="15063" max="15063" width="11.7109375" style="89" bestFit="1" customWidth="1"/>
    <col min="15064" max="15064" width="14.28515625" style="89" customWidth="1"/>
    <col min="15065" max="15065" width="11.7109375" style="89" bestFit="1" customWidth="1"/>
    <col min="15066" max="15066" width="14.140625" style="89" bestFit="1" customWidth="1"/>
    <col min="15067" max="15067" width="16.7109375" style="89" customWidth="1"/>
    <col min="15068" max="15068" width="16.5703125" style="89" customWidth="1"/>
    <col min="15069" max="15070" width="7.85546875" style="89" bestFit="1" customWidth="1"/>
    <col min="15071" max="15071" width="8" style="89" bestFit="1" customWidth="1"/>
    <col min="15072" max="15073" width="7.85546875" style="89" bestFit="1" customWidth="1"/>
    <col min="15074" max="15074" width="9.7109375" style="89" customWidth="1"/>
    <col min="15075" max="15075" width="12.85546875" style="89" customWidth="1"/>
    <col min="15076" max="15312" width="9.140625" style="89"/>
    <col min="15313" max="15313" width="9" style="89" bestFit="1" customWidth="1"/>
    <col min="15314" max="15314" width="9.85546875" style="89" bestFit="1" customWidth="1"/>
    <col min="15315" max="15315" width="9.140625" style="89" bestFit="1" customWidth="1"/>
    <col min="15316" max="15316" width="16" style="89" bestFit="1" customWidth="1"/>
    <col min="15317" max="15317" width="9" style="89" bestFit="1" customWidth="1"/>
    <col min="15318" max="15318" width="7.85546875" style="89" bestFit="1" customWidth="1"/>
    <col min="15319" max="15319" width="11.7109375" style="89" bestFit="1" customWidth="1"/>
    <col min="15320" max="15320" width="14.28515625" style="89" customWidth="1"/>
    <col min="15321" max="15321" width="11.7109375" style="89" bestFit="1" customWidth="1"/>
    <col min="15322" max="15322" width="14.140625" style="89" bestFit="1" customWidth="1"/>
    <col min="15323" max="15323" width="16.7109375" style="89" customWidth="1"/>
    <col min="15324" max="15324" width="16.5703125" style="89" customWidth="1"/>
    <col min="15325" max="15326" width="7.85546875" style="89" bestFit="1" customWidth="1"/>
    <col min="15327" max="15327" width="8" style="89" bestFit="1" customWidth="1"/>
    <col min="15328" max="15329" width="7.85546875" style="89" bestFit="1" customWidth="1"/>
    <col min="15330" max="15330" width="9.7109375" style="89" customWidth="1"/>
    <col min="15331" max="15331" width="12.85546875" style="89" customWidth="1"/>
    <col min="15332" max="15568" width="9.140625" style="89"/>
    <col min="15569" max="15569" width="9" style="89" bestFit="1" customWidth="1"/>
    <col min="15570" max="15570" width="9.85546875" style="89" bestFit="1" customWidth="1"/>
    <col min="15571" max="15571" width="9.140625" style="89" bestFit="1" customWidth="1"/>
    <col min="15572" max="15572" width="16" style="89" bestFit="1" customWidth="1"/>
    <col min="15573" max="15573" width="9" style="89" bestFit="1" customWidth="1"/>
    <col min="15574" max="15574" width="7.85546875" style="89" bestFit="1" customWidth="1"/>
    <col min="15575" max="15575" width="11.7109375" style="89" bestFit="1" customWidth="1"/>
    <col min="15576" max="15576" width="14.28515625" style="89" customWidth="1"/>
    <col min="15577" max="15577" width="11.7109375" style="89" bestFit="1" customWidth="1"/>
    <col min="15578" max="15578" width="14.140625" style="89" bestFit="1" customWidth="1"/>
    <col min="15579" max="15579" width="16.7109375" style="89" customWidth="1"/>
    <col min="15580" max="15580" width="16.5703125" style="89" customWidth="1"/>
    <col min="15581" max="15582" width="7.85546875" style="89" bestFit="1" customWidth="1"/>
    <col min="15583" max="15583" width="8" style="89" bestFit="1" customWidth="1"/>
    <col min="15584" max="15585" width="7.85546875" style="89" bestFit="1" customWidth="1"/>
    <col min="15586" max="15586" width="9.7109375" style="89" customWidth="1"/>
    <col min="15587" max="15587" width="12.85546875" style="89" customWidth="1"/>
    <col min="15588" max="15824" width="9.140625" style="89"/>
    <col min="15825" max="15825" width="9" style="89" bestFit="1" customWidth="1"/>
    <col min="15826" max="15826" width="9.85546875" style="89" bestFit="1" customWidth="1"/>
    <col min="15827" max="15827" width="9.140625" style="89" bestFit="1" customWidth="1"/>
    <col min="15828" max="15828" width="16" style="89" bestFit="1" customWidth="1"/>
    <col min="15829" max="15829" width="9" style="89" bestFit="1" customWidth="1"/>
    <col min="15830" max="15830" width="7.85546875" style="89" bestFit="1" customWidth="1"/>
    <col min="15831" max="15831" width="11.7109375" style="89" bestFit="1" customWidth="1"/>
    <col min="15832" max="15832" width="14.28515625" style="89" customWidth="1"/>
    <col min="15833" max="15833" width="11.7109375" style="89" bestFit="1" customWidth="1"/>
    <col min="15834" max="15834" width="14.140625" style="89" bestFit="1" customWidth="1"/>
    <col min="15835" max="15835" width="16.7109375" style="89" customWidth="1"/>
    <col min="15836" max="15836" width="16.5703125" style="89" customWidth="1"/>
    <col min="15837" max="15838" width="7.85546875" style="89" bestFit="1" customWidth="1"/>
    <col min="15839" max="15839" width="8" style="89" bestFit="1" customWidth="1"/>
    <col min="15840" max="15841" width="7.85546875" style="89" bestFit="1" customWidth="1"/>
    <col min="15842" max="15842" width="9.7109375" style="89" customWidth="1"/>
    <col min="15843" max="15843" width="12.85546875" style="89" customWidth="1"/>
    <col min="15844" max="16080" width="9.140625" style="89"/>
    <col min="16081" max="16081" width="9" style="89" bestFit="1" customWidth="1"/>
    <col min="16082" max="16082" width="9.85546875" style="89" bestFit="1" customWidth="1"/>
    <col min="16083" max="16083" width="9.140625" style="89" bestFit="1" customWidth="1"/>
    <col min="16084" max="16084" width="16" style="89" bestFit="1" customWidth="1"/>
    <col min="16085" max="16085" width="9" style="89" bestFit="1" customWidth="1"/>
    <col min="16086" max="16086" width="7.85546875" style="89" bestFit="1" customWidth="1"/>
    <col min="16087" max="16087" width="11.7109375" style="89" bestFit="1" customWidth="1"/>
    <col min="16088" max="16088" width="14.28515625" style="89" customWidth="1"/>
    <col min="16089" max="16089" width="11.7109375" style="89" bestFit="1" customWidth="1"/>
    <col min="16090" max="16090" width="14.140625" style="89" bestFit="1" customWidth="1"/>
    <col min="16091" max="16091" width="16.7109375" style="89" customWidth="1"/>
    <col min="16092" max="16092" width="16.5703125" style="89" customWidth="1"/>
    <col min="16093" max="16094" width="7.85546875" style="89" bestFit="1" customWidth="1"/>
    <col min="16095" max="16095" width="8" style="89" bestFit="1" customWidth="1"/>
    <col min="16096" max="16097" width="7.85546875" style="89" bestFit="1" customWidth="1"/>
    <col min="16098" max="16098" width="9.7109375" style="89" customWidth="1"/>
    <col min="16099" max="16099" width="12.85546875" style="89" customWidth="1"/>
    <col min="16100" max="16384" width="9.140625" style="89"/>
  </cols>
  <sheetData>
    <row r="1" spans="1:10" s="92" customFormat="1" ht="15.75" customHeight="1">
      <c r="A1" s="549" t="s">
        <v>1</v>
      </c>
      <c r="B1" s="605" t="s">
        <v>0</v>
      </c>
      <c r="C1" s="604" t="s">
        <v>105</v>
      </c>
      <c r="D1" s="604"/>
      <c r="E1" s="604"/>
      <c r="F1" s="610" t="s">
        <v>331</v>
      </c>
      <c r="G1" s="607" t="s">
        <v>29</v>
      </c>
      <c r="H1" s="608"/>
      <c r="I1" s="608"/>
      <c r="J1" s="609"/>
    </row>
    <row r="2" spans="1:10" ht="16.5" thickBot="1">
      <c r="A2" s="550"/>
      <c r="B2" s="606"/>
      <c r="C2" s="93" t="s">
        <v>23</v>
      </c>
      <c r="D2" s="98" t="s">
        <v>9</v>
      </c>
      <c r="E2" s="103" t="s">
        <v>33</v>
      </c>
      <c r="F2" s="611"/>
      <c r="G2" s="241"/>
      <c r="H2" s="241"/>
      <c r="I2" s="241"/>
      <c r="J2" s="262"/>
    </row>
    <row r="3" spans="1:10" s="154" customFormat="1">
      <c r="A3" s="612" t="str">
        <f>'1-συμβολαια'!A3</f>
        <v>..????..</v>
      </c>
      <c r="B3" s="173" t="str">
        <f>'1-συμβολαια'!C3</f>
        <v>κληρονομιά πατρός ΑΠΟΔΟΧΗ</v>
      </c>
      <c r="C3" s="152">
        <f>'1-συμβολαια'!L3*24%</f>
        <v>103.44</v>
      </c>
      <c r="D3" s="174">
        <v>68.16</v>
      </c>
      <c r="E3" s="174">
        <f t="shared" ref="E3:E12" si="0">C3-D3</f>
        <v>35.28</v>
      </c>
      <c r="F3" s="242">
        <f>('13-ντιΜιΧο'!BE3-'13-ντιΜιΧο'!D3--'13-ντιΜιΧο'!F3-'13-ντιΜιΧο'!I3)*24%</f>
        <v>250.79999999999998</v>
      </c>
      <c r="G3" s="353"/>
      <c r="H3" s="353"/>
      <c r="I3" s="353"/>
      <c r="J3" s="353"/>
    </row>
    <row r="4" spans="1:10" s="154" customFormat="1">
      <c r="A4" s="613"/>
      <c r="B4" s="173" t="str">
        <f>'1-συμβολαια'!C4</f>
        <v>κληρονομιά μητρός ΑΠΟΔΟΧΗ - ΑΤΥΠΗ</v>
      </c>
      <c r="C4" s="152">
        <f>'1-συμβολαια'!L4*24%</f>
        <v>74.64</v>
      </c>
      <c r="D4" s="316"/>
      <c r="E4" s="174">
        <f t="shared" si="0"/>
        <v>74.64</v>
      </c>
      <c r="F4" s="242">
        <f>('13-ντιΜιΧο'!BE4-'13-ντιΜιΧο'!D4--'13-ντιΜιΧο'!F4-'13-ντιΜιΧο'!I4)*24%</f>
        <v>41.76</v>
      </c>
      <c r="G4" s="155" t="s">
        <v>348</v>
      </c>
      <c r="H4" s="155" t="s">
        <v>349</v>
      </c>
      <c r="I4" s="335"/>
      <c r="J4" s="335"/>
    </row>
    <row r="5" spans="1:10" s="154" customFormat="1">
      <c r="A5" s="613"/>
      <c r="B5" s="173" t="str">
        <f>'1-συμβολαια'!C5</f>
        <v>κληρονομιά πατρός από μητέρα ΑΠΟΔΟΧΗ - ΑΤΥΠΗ</v>
      </c>
      <c r="C5" s="152">
        <f>'1-συμβολαια'!L5*24%</f>
        <v>34.799999999999997</v>
      </c>
      <c r="D5" s="316"/>
      <c r="E5" s="174">
        <f t="shared" si="0"/>
        <v>34.799999999999997</v>
      </c>
      <c r="F5" s="242">
        <f>('13-ντιΜιΧο'!BE5-'13-ντιΜιΧο'!D5--'13-ντιΜιΧο'!F5-'13-ντιΜιΧο'!I5)*24%</f>
        <v>2.4</v>
      </c>
      <c r="G5" s="155" t="s">
        <v>348</v>
      </c>
      <c r="H5" s="155" t="s">
        <v>349</v>
      </c>
      <c r="I5" s="335"/>
      <c r="J5" s="335"/>
    </row>
    <row r="6" spans="1:10" s="154" customFormat="1">
      <c r="A6" s="614"/>
      <c r="B6" s="173" t="str">
        <f>'1-συμβολαια'!C6</f>
        <v>δωρεά παππού σε πατέρα - ΑΤΥΠΗ 1940</v>
      </c>
      <c r="C6" s="152">
        <f>'1-συμβολαια'!L6*24%</f>
        <v>22.8</v>
      </c>
      <c r="D6" s="316"/>
      <c r="E6" s="174">
        <f t="shared" si="0"/>
        <v>22.8</v>
      </c>
      <c r="F6" s="393">
        <f>'13-ντιΜιΧο'!BE6*24%</f>
        <v>0</v>
      </c>
      <c r="G6" s="155" t="s">
        <v>348</v>
      </c>
      <c r="H6" s="155" t="s">
        <v>349</v>
      </c>
      <c r="I6" s="335"/>
      <c r="J6" s="335"/>
    </row>
    <row r="7" spans="1:10" s="154" customFormat="1">
      <c r="A7" s="615" t="str">
        <f>'1-συμβολαια'!A7</f>
        <v>..????..</v>
      </c>
      <c r="B7" s="173" t="str">
        <f>'1-συμβολαια'!C7</f>
        <v>κληρονομιάς ΑΠΟΔΟΧΗ</v>
      </c>
      <c r="C7" s="152">
        <f>'1-συμβολαια'!L7*24%</f>
        <v>103.44</v>
      </c>
      <c r="D7" s="174">
        <v>68.16</v>
      </c>
      <c r="E7" s="174">
        <f t="shared" si="0"/>
        <v>35.28</v>
      </c>
      <c r="F7" s="242">
        <f>('13-ντιΜιΧο'!BE7-'13-ντιΜιΧο'!D7--'13-ντιΜιΧο'!F7-'13-ντιΜιΧο'!I7)*24%</f>
        <v>265.2</v>
      </c>
      <c r="G7" s="282"/>
      <c r="H7" s="282"/>
      <c r="I7" s="354"/>
      <c r="J7" s="335"/>
    </row>
    <row r="8" spans="1:10" s="154" customFormat="1">
      <c r="A8" s="613"/>
      <c r="B8" s="173" t="str">
        <f>'1-συμβολαια'!C8</f>
        <v>κληρονομιάς ΑΠΟΔΟΧΗ πατρός από αδερφό - ΑΤΥΠΗ</v>
      </c>
      <c r="C8" s="152">
        <f>'1-συμβολαια'!L8*24%</f>
        <v>34.799999999999997</v>
      </c>
      <c r="D8" s="316"/>
      <c r="E8" s="174">
        <f t="shared" si="0"/>
        <v>34.799999999999997</v>
      </c>
      <c r="F8" s="242">
        <f>('13-ντιΜιΧο'!BE8-'13-ντιΜιΧο'!D8--'13-ντιΜιΧο'!F8-'13-ντιΜιΧο'!I8)*24%</f>
        <v>24.96</v>
      </c>
      <c r="G8" s="155" t="s">
        <v>348</v>
      </c>
      <c r="H8" s="155" t="s">
        <v>349</v>
      </c>
      <c r="I8" s="354"/>
      <c r="J8" s="335"/>
    </row>
    <row r="9" spans="1:10" s="154" customFormat="1">
      <c r="A9" s="614"/>
      <c r="B9" s="173" t="str">
        <f>'1-συμβολαια'!C9</f>
        <v>κληρονομιάς ΑΠΟΔΟΧΗ μητρός από αδερφό - ΑΤΥΠΗ</v>
      </c>
      <c r="C9" s="152">
        <f>'1-συμβολαια'!L9*24%</f>
        <v>33.36</v>
      </c>
      <c r="D9" s="316"/>
      <c r="E9" s="174">
        <f t="shared" si="0"/>
        <v>33.36</v>
      </c>
      <c r="F9" s="242">
        <f>('13-ντιΜιΧο'!BE9-'13-ντιΜιΧο'!D9--'13-ντιΜιΧο'!F9-'13-ντιΜιΧο'!I9)*24%</f>
        <v>0.96</v>
      </c>
      <c r="G9" s="155" t="s">
        <v>348</v>
      </c>
      <c r="H9" s="155" t="s">
        <v>349</v>
      </c>
      <c r="I9" s="354"/>
      <c r="J9" s="335"/>
    </row>
    <row r="10" spans="1:10" s="154" customFormat="1">
      <c r="A10" s="229" t="str">
        <f>'1-συμβολαια'!A10</f>
        <v>..????..</v>
      </c>
      <c r="B10" s="173" t="str">
        <f>'1-συμβολαια'!C10</f>
        <v>δωρεά</v>
      </c>
      <c r="C10" s="152">
        <f>'1-συμβολαια'!L10*24%</f>
        <v>159.9633216</v>
      </c>
      <c r="D10" s="174">
        <v>103.56</v>
      </c>
      <c r="E10" s="174">
        <f t="shared" si="0"/>
        <v>56.403321599999998</v>
      </c>
      <c r="F10" s="242">
        <f>('13-ντιΜιΧο'!BE10-'13-ντιΜιΧο'!D10--'13-ντιΜιΧο'!F10-'13-ντιΜιΧο'!I10)*24%</f>
        <v>175.68</v>
      </c>
      <c r="G10" s="282"/>
      <c r="H10" s="282"/>
      <c r="I10" s="354"/>
      <c r="J10" s="335"/>
    </row>
    <row r="11" spans="1:10" s="154" customFormat="1">
      <c r="A11" s="229" t="str">
        <f>'1-συμβολαια'!A11</f>
        <v>..????..</v>
      </c>
      <c r="B11" s="173" t="str">
        <f>'1-συμβολαια'!C11</f>
        <v>πληρεξούσιο</v>
      </c>
      <c r="C11" s="152">
        <f>'1-συμβολαια'!L11*24%</f>
        <v>23.04</v>
      </c>
      <c r="D11" s="174">
        <v>23.04</v>
      </c>
      <c r="E11" s="316">
        <f t="shared" si="0"/>
        <v>0</v>
      </c>
      <c r="F11" s="393">
        <f>'13-ντιΜιΧο'!BE11*24%</f>
        <v>0</v>
      </c>
      <c r="G11" s="282"/>
      <c r="H11" s="282"/>
      <c r="I11" s="354"/>
      <c r="J11" s="335"/>
    </row>
    <row r="12" spans="1:10" s="154" customFormat="1">
      <c r="A12" s="229" t="str">
        <f>'1-συμβολαια'!A12</f>
        <v>..????..</v>
      </c>
      <c r="B12" s="173" t="str">
        <f>'1-συμβολαια'!C12</f>
        <v>πληρεξούσιο</v>
      </c>
      <c r="C12" s="152">
        <f>'1-συμβολαια'!L12*24%</f>
        <v>13.92</v>
      </c>
      <c r="D12" s="427">
        <v>18.72</v>
      </c>
      <c r="E12" s="174">
        <f t="shared" si="0"/>
        <v>-4.7999999999999989</v>
      </c>
      <c r="F12" s="393">
        <f>'13-ντιΜιΧο'!BE12*24%</f>
        <v>0</v>
      </c>
      <c r="G12" s="282"/>
      <c r="H12" s="282"/>
      <c r="I12" s="357"/>
      <c r="J12" s="335"/>
    </row>
    <row r="13" spans="1:10" s="154" customFormat="1">
      <c r="A13" s="229" t="str">
        <f>'1-συμβολαια'!A13</f>
        <v>..????..</v>
      </c>
      <c r="B13" s="173" t="str">
        <f>'1-συμβολαια'!C13</f>
        <v>πληρεξούσιο</v>
      </c>
      <c r="C13" s="152">
        <f>'1-συμβολαια'!L13*24%</f>
        <v>14.639999999999999</v>
      </c>
      <c r="D13" s="174">
        <v>14.54</v>
      </c>
      <c r="E13" s="174">
        <f t="shared" ref="E13:E28" si="1">C13-D13</f>
        <v>9.9999999999999645E-2</v>
      </c>
      <c r="F13" s="393">
        <f>'13-ντιΜιΧο'!BE13*24%</f>
        <v>0</v>
      </c>
      <c r="G13" s="282"/>
      <c r="H13" s="282"/>
      <c r="I13" s="357"/>
      <c r="J13" s="335"/>
    </row>
    <row r="14" spans="1:10" s="154" customFormat="1">
      <c r="A14" s="229" t="str">
        <f>'1-συμβολαια'!A14</f>
        <v>..????..</v>
      </c>
      <c r="B14" s="173" t="str">
        <f>'1-συμβολαια'!C14</f>
        <v>πληρεξούσιο</v>
      </c>
      <c r="C14" s="152">
        <f>'1-συμβολαια'!L14*24%</f>
        <v>33.119999999999997</v>
      </c>
      <c r="D14" s="174">
        <v>33.119999999999997</v>
      </c>
      <c r="E14" s="316">
        <f t="shared" si="1"/>
        <v>0</v>
      </c>
      <c r="F14" s="393">
        <f>'13-ντιΜιΧο'!BE14*24%</f>
        <v>0</v>
      </c>
      <c r="G14" s="293"/>
      <c r="H14" s="293"/>
      <c r="I14" s="357"/>
      <c r="J14" s="317"/>
    </row>
    <row r="15" spans="1:10" s="154" customFormat="1">
      <c r="A15" s="229" t="str">
        <f>'1-συμβολαια'!A15</f>
        <v>..????..</v>
      </c>
      <c r="B15" s="173" t="str">
        <f>'1-συμβολαια'!C15</f>
        <v>μίσθωση 12 έτη  7.800/έτος</v>
      </c>
      <c r="C15" s="152">
        <f>'1-συμβολαια'!L15*24%</f>
        <v>243.55200000000002</v>
      </c>
      <c r="D15" s="174">
        <v>214.75</v>
      </c>
      <c r="E15" s="174">
        <f t="shared" si="1"/>
        <v>28.802000000000021</v>
      </c>
      <c r="F15" s="242">
        <f>('13-ντιΜιΧο'!BE15-'13-ντιΜιΧο'!D15--'13-ντιΜιΧο'!F15-'13-ντιΜιΧο'!I15)*24%</f>
        <v>137.04</v>
      </c>
      <c r="G15" s="293"/>
      <c r="H15" s="293"/>
      <c r="I15" s="357"/>
      <c r="J15" s="317"/>
    </row>
    <row r="16" spans="1:10" s="154" customFormat="1">
      <c r="A16" s="229" t="str">
        <f>'1-συμβολαια'!A16</f>
        <v>..????..</v>
      </c>
      <c r="B16" s="173" t="str">
        <f>'1-συμβολαια'!C16</f>
        <v>αγοραπωλησίας ΠΡΟΣΥΜΦΩΝΟ τίμημα = 15.000 αρραβών =</v>
      </c>
      <c r="C16" s="152">
        <f>'1-συμβολαια'!L16*24%</f>
        <v>52.058880000000002</v>
      </c>
      <c r="D16" s="427">
        <v>76.8</v>
      </c>
      <c r="E16" s="174">
        <f t="shared" si="1"/>
        <v>-24.741119999999995</v>
      </c>
      <c r="F16" s="242">
        <f>('13-ντιΜιΧο'!BE16-'13-ντιΜιΧο'!D16--'13-ντιΜιΧο'!F16-'13-ντιΜιΧο'!I16)*24%</f>
        <v>38.4</v>
      </c>
      <c r="G16" s="293"/>
      <c r="H16" s="293"/>
      <c r="I16" s="357"/>
      <c r="J16" s="153" t="s">
        <v>412</v>
      </c>
    </row>
    <row r="17" spans="1:10" s="154" customFormat="1">
      <c r="A17" s="229" t="str">
        <f>'1-συμβολαια'!A17</f>
        <v>..????..</v>
      </c>
      <c r="B17" s="173" t="str">
        <f>'1-συμβολαια'!C17</f>
        <v>πληρεξούσιο</v>
      </c>
      <c r="C17" s="152">
        <f>'1-συμβολαια'!L17*24%</f>
        <v>14.879999999999999</v>
      </c>
      <c r="D17" s="174">
        <v>8.64</v>
      </c>
      <c r="E17" s="174">
        <f t="shared" si="1"/>
        <v>6.2399999999999984</v>
      </c>
      <c r="F17" s="393">
        <f>'13-ντιΜιΧο'!BE17*24%</f>
        <v>0</v>
      </c>
      <c r="G17" s="293"/>
      <c r="H17" s="293"/>
      <c r="I17" s="357"/>
      <c r="J17" s="317"/>
    </row>
    <row r="18" spans="1:10" s="154" customFormat="1">
      <c r="A18" s="229" t="str">
        <f>'1-συμβολαια'!A18</f>
        <v>..????..</v>
      </c>
      <c r="B18" s="173" t="str">
        <f>'1-συμβολαια'!C18</f>
        <v>πληρεξούσιο</v>
      </c>
      <c r="C18" s="152">
        <f>'1-συμβολαια'!L18*24%</f>
        <v>14.879999999999999</v>
      </c>
      <c r="D18" s="174">
        <v>8.64</v>
      </c>
      <c r="E18" s="174">
        <f t="shared" si="1"/>
        <v>6.2399999999999984</v>
      </c>
      <c r="F18" s="393">
        <f>'13-ντιΜιΧο'!BE18*24%</f>
        <v>0</v>
      </c>
      <c r="G18" s="293"/>
      <c r="H18" s="293"/>
      <c r="I18" s="357"/>
      <c r="J18" s="317"/>
    </row>
    <row r="19" spans="1:10" s="154" customFormat="1">
      <c r="A19" s="229" t="str">
        <f>'1-συμβολαια'!A19</f>
        <v>..????..</v>
      </c>
      <c r="B19" s="173" t="str">
        <f>'1-συμβολαια'!C19</f>
        <v>πληρεξούσιο</v>
      </c>
      <c r="C19" s="152">
        <f>'1-συμβολαια'!L19*24%</f>
        <v>11.28</v>
      </c>
      <c r="D19" s="174">
        <v>11.28</v>
      </c>
      <c r="E19" s="316">
        <f t="shared" si="1"/>
        <v>0</v>
      </c>
      <c r="F19" s="393">
        <f>'13-ντιΜιΧο'!BE19*24%</f>
        <v>0</v>
      </c>
      <c r="G19" s="293"/>
      <c r="H19" s="293"/>
      <c r="I19" s="357"/>
      <c r="J19" s="317"/>
    </row>
    <row r="20" spans="1:10" s="154" customFormat="1">
      <c r="A20" s="229" t="str">
        <f>'1-συμβολαια'!A20</f>
        <v>..????..</v>
      </c>
      <c r="B20" s="173" t="str">
        <f>'1-συμβολαια'!C20</f>
        <v>πληρεξούσιο</v>
      </c>
      <c r="C20" s="152">
        <f>'1-συμβολαια'!L20*24%</f>
        <v>8.64</v>
      </c>
      <c r="D20" s="174">
        <v>8.64</v>
      </c>
      <c r="E20" s="316">
        <f t="shared" si="1"/>
        <v>0</v>
      </c>
      <c r="F20" s="393">
        <f>'13-ντιΜιΧο'!BE20*24%</f>
        <v>0</v>
      </c>
      <c r="G20" s="293"/>
      <c r="H20" s="293"/>
      <c r="I20" s="357"/>
      <c r="J20" s="317"/>
    </row>
    <row r="21" spans="1:10" s="154" customFormat="1">
      <c r="A21" s="229" t="str">
        <f>'1-συμβολαια'!A21</f>
        <v>..????..</v>
      </c>
      <c r="B21" s="173" t="str">
        <f>'1-συμβολαια'!C21</f>
        <v>αγοραπωλησίας  …????.. ΕΓΚΡΙΣΗ και ΥΠΟ ΔΙΑΛΥΤΙΚΗ ΑΙΡΕΣΗ</v>
      </c>
      <c r="C21" s="152">
        <f>'1-συμβολαια'!L21*24%</f>
        <v>32.159999999999997</v>
      </c>
      <c r="D21" s="174">
        <v>21.6</v>
      </c>
      <c r="E21" s="174">
        <f t="shared" si="1"/>
        <v>10.559999999999995</v>
      </c>
      <c r="F21" s="242">
        <f>('13-ντιΜιΧο'!BE21-'13-ντιΜιΧο'!D21--'13-ντιΜιΧο'!F21-'13-ντιΜιΧο'!I21)*24%</f>
        <v>48</v>
      </c>
      <c r="G21" s="293"/>
      <c r="H21" s="293"/>
      <c r="I21" s="357"/>
      <c r="J21" s="317"/>
    </row>
    <row r="22" spans="1:10" s="154" customFormat="1">
      <c r="A22" s="229" t="str">
        <f>'1-συμβολαια'!A22</f>
        <v>..????..</v>
      </c>
      <c r="B22" s="173" t="str">
        <f>'1-συμβολαια'!C22</f>
        <v>αγοραπωλησίας ……???...  ΕΞΟΦΛΗΣΗ</v>
      </c>
      <c r="C22" s="152">
        <f>'1-συμβολαια'!L22*24%</f>
        <v>46.559999999999995</v>
      </c>
      <c r="D22" s="174">
        <v>30.72</v>
      </c>
      <c r="E22" s="174">
        <f t="shared" si="1"/>
        <v>15.839999999999996</v>
      </c>
      <c r="F22" s="242">
        <f>('13-ντιΜιΧο'!BE22-'13-ντιΜιΧο'!D22--'13-ντιΜιΧο'!F22-'13-ντιΜιΧο'!I22)*24%</f>
        <v>58.8</v>
      </c>
      <c r="G22" s="293"/>
      <c r="H22" s="293"/>
      <c r="I22" s="357"/>
      <c r="J22" s="317"/>
    </row>
    <row r="23" spans="1:10" s="154" customFormat="1">
      <c r="A23" s="229" t="str">
        <f>'1-συμβολαια'!A23</f>
        <v>..????..</v>
      </c>
      <c r="B23" s="173" t="str">
        <f>'1-συμβολαια'!C23</f>
        <v>πληρεξούσιο</v>
      </c>
      <c r="C23" s="152">
        <f>'1-συμβολαια'!L23*24%</f>
        <v>14.639999999999999</v>
      </c>
      <c r="D23" s="174">
        <v>8.64</v>
      </c>
      <c r="E23" s="174">
        <f t="shared" si="1"/>
        <v>5.9999999999999982</v>
      </c>
      <c r="F23" s="393">
        <f>'13-ντιΜιΧο'!BE23*24%</f>
        <v>0</v>
      </c>
      <c r="G23" s="293"/>
      <c r="H23" s="293"/>
      <c r="I23" s="357"/>
      <c r="J23" s="317"/>
    </row>
    <row r="24" spans="1:10" s="154" customFormat="1">
      <c r="A24" s="229" t="str">
        <f>'1-συμβολαια'!A24</f>
        <v>..????..</v>
      </c>
      <c r="B24" s="173" t="str">
        <f>'1-συμβολαια'!C24</f>
        <v>πληρεξούσιο</v>
      </c>
      <c r="C24" s="152">
        <f>'1-συμβολαια'!L24*24%</f>
        <v>18.96</v>
      </c>
      <c r="D24" s="174">
        <v>18.96</v>
      </c>
      <c r="E24" s="316">
        <f t="shared" si="1"/>
        <v>0</v>
      </c>
      <c r="F24" s="393">
        <f>'13-ντιΜιΧο'!BE24*24%</f>
        <v>0</v>
      </c>
      <c r="G24" s="293"/>
      <c r="H24" s="293"/>
      <c r="I24" s="357"/>
      <c r="J24" s="317"/>
    </row>
    <row r="25" spans="1:10" s="154" customFormat="1">
      <c r="A25" s="229" t="str">
        <f>'1-συμβολαια'!A25</f>
        <v>..????..</v>
      </c>
      <c r="B25" s="173" t="str">
        <f>'1-συμβολαια'!C25</f>
        <v>πληρεξούσιο</v>
      </c>
      <c r="C25" s="152">
        <f>'1-συμβολαια'!L25*24%</f>
        <v>11.28</v>
      </c>
      <c r="D25" s="174">
        <v>11.28</v>
      </c>
      <c r="E25" s="316">
        <f t="shared" si="1"/>
        <v>0</v>
      </c>
      <c r="F25" s="393">
        <f>'13-ντιΜιΧο'!BE25*24%</f>
        <v>0</v>
      </c>
      <c r="G25" s="293"/>
      <c r="H25" s="293"/>
      <c r="I25" s="357"/>
      <c r="J25" s="317"/>
    </row>
    <row r="26" spans="1:10" s="154" customFormat="1">
      <c r="A26" s="229" t="str">
        <f>'1-συμβολαια'!A26</f>
        <v>..????..</v>
      </c>
      <c r="B26" s="173" t="str">
        <f>'1-συμβολαια'!C26</f>
        <v>αγοραπωλησίας ……???... ΕΞΟΦΛΗΣΗ</v>
      </c>
      <c r="C26" s="152">
        <f>'1-συμβολαια'!L26*24%</f>
        <v>45.12</v>
      </c>
      <c r="D26" s="174">
        <v>29.28</v>
      </c>
      <c r="E26" s="174">
        <f t="shared" si="1"/>
        <v>15.839999999999996</v>
      </c>
      <c r="F26" s="242">
        <f>('13-ντιΜιΧο'!BE26-'13-ντιΜιΧο'!D26--'13-ντιΜιΧο'!F26-'13-ντιΜιΧο'!I26)*24%</f>
        <v>109.2</v>
      </c>
      <c r="G26" s="293"/>
      <c r="H26" s="293"/>
      <c r="I26" s="357"/>
      <c r="J26" s="317"/>
    </row>
    <row r="27" spans="1:10" s="154" customFormat="1">
      <c r="A27" s="615" t="str">
        <f>'1-συμβολαια'!A27</f>
        <v>..????..</v>
      </c>
      <c r="B27" s="173" t="str">
        <f>'1-συμβολαια'!C27</f>
        <v>κληρονομιάς ΑΠΟΔΟΧΗ</v>
      </c>
      <c r="C27" s="152">
        <f>'1-συμβολαια'!L27*24%</f>
        <v>60.96</v>
      </c>
      <c r="D27" s="174">
        <v>21.12</v>
      </c>
      <c r="E27" s="174">
        <f t="shared" si="1"/>
        <v>39.840000000000003</v>
      </c>
      <c r="F27" s="242">
        <f>('13-ντιΜιΧο'!BE27-'13-ντιΜιΧο'!D27--'13-ντιΜιΧο'!F27-'13-ντιΜιΧο'!I27)*24%</f>
        <v>156.96</v>
      </c>
      <c r="G27" s="293"/>
      <c r="H27" s="293"/>
      <c r="I27" s="155" t="s">
        <v>350</v>
      </c>
      <c r="J27" s="317"/>
    </row>
    <row r="28" spans="1:10" s="154" customFormat="1">
      <c r="A28" s="614"/>
      <c r="B28" s="173" t="str">
        <f>'1-συμβολαια'!C28</f>
        <v>κληρονομιάς ΑΠΟΔΟΧΗ μητρός από παππού ΑΤΥΠΗ</v>
      </c>
      <c r="C28" s="152">
        <f>'1-συμβολαια'!L28*24%</f>
        <v>27.36</v>
      </c>
      <c r="D28" s="316"/>
      <c r="E28" s="174">
        <f t="shared" si="1"/>
        <v>27.36</v>
      </c>
      <c r="F28" s="242">
        <f>('13-ντιΜιΧο'!BE28-'13-ντιΜιΧο'!D28--'13-ντιΜιΧο'!F28-'13-ντιΜιΧο'!I28)*24%</f>
        <v>11.04</v>
      </c>
      <c r="G28" s="155" t="s">
        <v>348</v>
      </c>
      <c r="H28" s="155" t="s">
        <v>349</v>
      </c>
      <c r="I28" s="357"/>
      <c r="J28" s="317"/>
    </row>
    <row r="29" spans="1:10" ht="15.75">
      <c r="A29" s="521" t="s">
        <v>48</v>
      </c>
      <c r="B29" s="522"/>
      <c r="C29" s="88">
        <f>SUM(C3:C28)</f>
        <v>1254.2942016</v>
      </c>
      <c r="D29" s="88">
        <f>SUM(D3:D28)</f>
        <v>799.64999999999986</v>
      </c>
      <c r="E29" s="88">
        <f>SUM(E3:E28)</f>
        <v>454.64420160000009</v>
      </c>
      <c r="F29" s="88">
        <f>SUM(F3:F28)</f>
        <v>1321.2</v>
      </c>
    </row>
    <row r="30" spans="1:10">
      <c r="F30" s="119"/>
      <c r="G30" s="119"/>
      <c r="H30" s="119"/>
      <c r="I30" s="119"/>
    </row>
    <row r="31" spans="1:10" ht="15.75">
      <c r="F31" s="119"/>
      <c r="G31" s="263" t="s">
        <v>129</v>
      </c>
      <c r="H31" s="264"/>
      <c r="I31" s="265"/>
      <c r="J31" s="266"/>
    </row>
    <row r="32" spans="1:10" ht="15.75">
      <c r="F32" s="119"/>
      <c r="G32" s="264"/>
      <c r="H32" s="267" t="s">
        <v>346</v>
      </c>
      <c r="I32" s="265"/>
      <c r="J32" s="46"/>
    </row>
    <row r="33" spans="2:10">
      <c r="F33" s="119"/>
      <c r="G33" s="264"/>
      <c r="H33" s="264"/>
      <c r="I33" s="263" t="s">
        <v>347</v>
      </c>
      <c r="J33" s="265"/>
    </row>
    <row r="34" spans="2:10">
      <c r="F34" s="119"/>
      <c r="G34" s="119"/>
      <c r="H34" s="119"/>
      <c r="I34" s="119"/>
    </row>
    <row r="35" spans="2:10">
      <c r="F35" s="119"/>
      <c r="G35" s="119"/>
      <c r="H35" s="119"/>
      <c r="I35" s="119"/>
    </row>
    <row r="36" spans="2:10" ht="15.75">
      <c r="B36" s="144" t="s">
        <v>241</v>
      </c>
      <c r="C36" s="97">
        <f>SUM(C30:C35)</f>
        <v>0</v>
      </c>
      <c r="E36" s="470"/>
      <c r="F36" s="472"/>
      <c r="G36" s="119"/>
      <c r="H36" s="119"/>
      <c r="I36" s="119"/>
    </row>
    <row r="37" spans="2:10" ht="15.75">
      <c r="B37" s="145" t="s">
        <v>242</v>
      </c>
      <c r="D37" s="147" t="s">
        <v>443</v>
      </c>
      <c r="E37" s="105">
        <f>E29</f>
        <v>454.64420160000009</v>
      </c>
      <c r="F37" s="105">
        <f>F29</f>
        <v>1321.2</v>
      </c>
      <c r="H37" s="119"/>
      <c r="I37" s="119"/>
    </row>
    <row r="38" spans="2:10">
      <c r="H38" s="119"/>
      <c r="I38" s="119"/>
    </row>
    <row r="39" spans="2:10">
      <c r="H39" s="119"/>
      <c r="I39" s="119"/>
    </row>
    <row r="40" spans="2:10">
      <c r="H40" s="119"/>
      <c r="I40" s="119"/>
    </row>
    <row r="41" spans="2:10">
      <c r="H41" s="119"/>
      <c r="I41" s="119"/>
    </row>
    <row r="42" spans="2:10">
      <c r="H42" s="119"/>
      <c r="I42" s="119"/>
    </row>
    <row r="43" spans="2:10">
      <c r="H43" s="119"/>
      <c r="I43" s="119"/>
    </row>
    <row r="44" spans="2:10">
      <c r="H44" s="119"/>
      <c r="I44" s="119"/>
    </row>
    <row r="45" spans="2:10">
      <c r="H45" s="119"/>
      <c r="I45" s="119"/>
    </row>
    <row r="46" spans="2:10">
      <c r="H46" s="119"/>
      <c r="I46" s="119"/>
    </row>
    <row r="47" spans="2:10">
      <c r="H47" s="119"/>
      <c r="I47" s="119"/>
    </row>
    <row r="48" spans="2:10">
      <c r="H48" s="119"/>
      <c r="I48" s="119"/>
    </row>
    <row r="49" spans="8:9">
      <c r="H49" s="119"/>
      <c r="I49" s="119"/>
    </row>
    <row r="50" spans="8:9">
      <c r="H50" s="119"/>
      <c r="I50" s="119"/>
    </row>
    <row r="51" spans="8:9">
      <c r="H51" s="119"/>
      <c r="I51" s="119"/>
    </row>
    <row r="52" spans="8:9">
      <c r="H52" s="119"/>
      <c r="I52" s="119"/>
    </row>
    <row r="53" spans="8:9">
      <c r="H53" s="119"/>
      <c r="I53" s="119"/>
    </row>
    <row r="54" spans="8:9">
      <c r="H54" s="119"/>
      <c r="I54" s="119"/>
    </row>
    <row r="55" spans="8:9">
      <c r="H55" s="119"/>
      <c r="I55" s="119"/>
    </row>
    <row r="56" spans="8:9">
      <c r="H56" s="119"/>
      <c r="I56" s="119"/>
    </row>
  </sheetData>
  <mergeCells count="9">
    <mergeCell ref="A29:B29"/>
    <mergeCell ref="C1:E1"/>
    <mergeCell ref="A1:A2"/>
    <mergeCell ref="B1:B2"/>
    <mergeCell ref="G1:J1"/>
    <mergeCell ref="F1:F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pane ySplit="2" topLeftCell="A3" activePane="bottomLeft" state="frozen"/>
      <selection pane="bottomLeft" activeCell="E35" sqref="E35"/>
    </sheetView>
  </sheetViews>
  <sheetFormatPr defaultRowHeight="11.25"/>
  <cols>
    <col min="1" max="1" width="10.42578125" style="8" bestFit="1" customWidth="1"/>
    <col min="2" max="2" width="62.5703125" style="80" customWidth="1"/>
    <col min="3" max="3" width="14.28515625" style="8" bestFit="1" customWidth="1"/>
    <col min="4" max="4" width="8.140625" style="2" bestFit="1" customWidth="1"/>
    <col min="5" max="5" width="9.28515625" style="2" bestFit="1" customWidth="1"/>
    <col min="6" max="6" width="8.85546875" style="66" customWidth="1"/>
    <col min="7" max="7" width="8.140625" style="2" bestFit="1" customWidth="1"/>
    <col min="8" max="8" width="9.7109375" style="2" bestFit="1" customWidth="1"/>
    <col min="9" max="10" width="4.7109375" style="3" customWidth="1"/>
    <col min="11" max="11" width="9.28515625" style="3" customWidth="1"/>
    <col min="12" max="12" width="35.140625" style="3" customWidth="1"/>
    <col min="13" max="211" width="9.140625" style="3"/>
    <col min="212" max="212" width="9" style="3" bestFit="1" customWidth="1"/>
    <col min="213" max="213" width="9.85546875" style="3" bestFit="1" customWidth="1"/>
    <col min="214" max="214" width="9.140625" style="3" bestFit="1" customWidth="1"/>
    <col min="215" max="215" width="16" style="3" bestFit="1" customWidth="1"/>
    <col min="216" max="216" width="9" style="3" bestFit="1" customWidth="1"/>
    <col min="217" max="217" width="7.85546875" style="3" bestFit="1" customWidth="1"/>
    <col min="218" max="218" width="11.7109375" style="3" bestFit="1" customWidth="1"/>
    <col min="219" max="219" width="14.28515625" style="3" customWidth="1"/>
    <col min="220" max="220" width="11.7109375" style="3" bestFit="1" customWidth="1"/>
    <col min="221" max="221" width="14.140625" style="3" bestFit="1" customWidth="1"/>
    <col min="222" max="222" width="16.7109375" style="3" customWidth="1"/>
    <col min="223" max="223" width="16.5703125" style="3" customWidth="1"/>
    <col min="224" max="225" width="7.85546875" style="3" bestFit="1" customWidth="1"/>
    <col min="226" max="226" width="8" style="3" bestFit="1" customWidth="1"/>
    <col min="227" max="228" width="7.85546875" style="3" bestFit="1" customWidth="1"/>
    <col min="229" max="229" width="9.7109375" style="3" customWidth="1"/>
    <col min="230" max="230" width="12.85546875" style="3" customWidth="1"/>
    <col min="231" max="467" width="9.140625" style="3"/>
    <col min="468" max="468" width="9" style="3" bestFit="1" customWidth="1"/>
    <col min="469" max="469" width="9.85546875" style="3" bestFit="1" customWidth="1"/>
    <col min="470" max="470" width="9.140625" style="3" bestFit="1" customWidth="1"/>
    <col min="471" max="471" width="16" style="3" bestFit="1" customWidth="1"/>
    <col min="472" max="472" width="9" style="3" bestFit="1" customWidth="1"/>
    <col min="473" max="473" width="7.85546875" style="3" bestFit="1" customWidth="1"/>
    <col min="474" max="474" width="11.7109375" style="3" bestFit="1" customWidth="1"/>
    <col min="475" max="475" width="14.28515625" style="3" customWidth="1"/>
    <col min="476" max="476" width="11.7109375" style="3" bestFit="1" customWidth="1"/>
    <col min="477" max="477" width="14.140625" style="3" bestFit="1" customWidth="1"/>
    <col min="478" max="478" width="16.7109375" style="3" customWidth="1"/>
    <col min="479" max="479" width="16.5703125" style="3" customWidth="1"/>
    <col min="480" max="481" width="7.85546875" style="3" bestFit="1" customWidth="1"/>
    <col min="482" max="482" width="8" style="3" bestFit="1" customWidth="1"/>
    <col min="483" max="484" width="7.85546875" style="3" bestFit="1" customWidth="1"/>
    <col min="485" max="485" width="9.7109375" style="3" customWidth="1"/>
    <col min="486" max="486" width="12.85546875" style="3" customWidth="1"/>
    <col min="487" max="723" width="9.140625" style="3"/>
    <col min="724" max="724" width="9" style="3" bestFit="1" customWidth="1"/>
    <col min="725" max="725" width="9.85546875" style="3" bestFit="1" customWidth="1"/>
    <col min="726" max="726" width="9.140625" style="3" bestFit="1" customWidth="1"/>
    <col min="727" max="727" width="16" style="3" bestFit="1" customWidth="1"/>
    <col min="728" max="728" width="9" style="3" bestFit="1" customWidth="1"/>
    <col min="729" max="729" width="7.85546875" style="3" bestFit="1" customWidth="1"/>
    <col min="730" max="730" width="11.7109375" style="3" bestFit="1" customWidth="1"/>
    <col min="731" max="731" width="14.28515625" style="3" customWidth="1"/>
    <col min="732" max="732" width="11.7109375" style="3" bestFit="1" customWidth="1"/>
    <col min="733" max="733" width="14.140625" style="3" bestFit="1" customWidth="1"/>
    <col min="734" max="734" width="16.7109375" style="3" customWidth="1"/>
    <col min="735" max="735" width="16.5703125" style="3" customWidth="1"/>
    <col min="736" max="737" width="7.85546875" style="3" bestFit="1" customWidth="1"/>
    <col min="738" max="738" width="8" style="3" bestFit="1" customWidth="1"/>
    <col min="739" max="740" width="7.85546875" style="3" bestFit="1" customWidth="1"/>
    <col min="741" max="741" width="9.7109375" style="3" customWidth="1"/>
    <col min="742" max="742" width="12.85546875" style="3" customWidth="1"/>
    <col min="743" max="979" width="9.140625" style="3"/>
    <col min="980" max="980" width="9" style="3" bestFit="1" customWidth="1"/>
    <col min="981" max="981" width="9.85546875" style="3" bestFit="1" customWidth="1"/>
    <col min="982" max="982" width="9.140625" style="3" bestFit="1" customWidth="1"/>
    <col min="983" max="983" width="16" style="3" bestFit="1" customWidth="1"/>
    <col min="984" max="984" width="9" style="3" bestFit="1" customWidth="1"/>
    <col min="985" max="985" width="7.85546875" style="3" bestFit="1" customWidth="1"/>
    <col min="986" max="986" width="11.7109375" style="3" bestFit="1" customWidth="1"/>
    <col min="987" max="987" width="14.28515625" style="3" customWidth="1"/>
    <col min="988" max="988" width="11.7109375" style="3" bestFit="1" customWidth="1"/>
    <col min="989" max="989" width="14.140625" style="3" bestFit="1" customWidth="1"/>
    <col min="990" max="990" width="16.7109375" style="3" customWidth="1"/>
    <col min="991" max="991" width="16.5703125" style="3" customWidth="1"/>
    <col min="992" max="993" width="7.85546875" style="3" bestFit="1" customWidth="1"/>
    <col min="994" max="994" width="8" style="3" bestFit="1" customWidth="1"/>
    <col min="995" max="996" width="7.85546875" style="3" bestFit="1" customWidth="1"/>
    <col min="997" max="997" width="9.7109375" style="3" customWidth="1"/>
    <col min="998" max="998" width="12.85546875" style="3" customWidth="1"/>
    <col min="999" max="1235" width="9.140625" style="3"/>
    <col min="1236" max="1236" width="9" style="3" bestFit="1" customWidth="1"/>
    <col min="1237" max="1237" width="9.85546875" style="3" bestFit="1" customWidth="1"/>
    <col min="1238" max="1238" width="9.140625" style="3" bestFit="1" customWidth="1"/>
    <col min="1239" max="1239" width="16" style="3" bestFit="1" customWidth="1"/>
    <col min="1240" max="1240" width="9" style="3" bestFit="1" customWidth="1"/>
    <col min="1241" max="1241" width="7.85546875" style="3" bestFit="1" customWidth="1"/>
    <col min="1242" max="1242" width="11.7109375" style="3" bestFit="1" customWidth="1"/>
    <col min="1243" max="1243" width="14.28515625" style="3" customWidth="1"/>
    <col min="1244" max="1244" width="11.7109375" style="3" bestFit="1" customWidth="1"/>
    <col min="1245" max="1245" width="14.140625" style="3" bestFit="1" customWidth="1"/>
    <col min="1246" max="1246" width="16.7109375" style="3" customWidth="1"/>
    <col min="1247" max="1247" width="16.5703125" style="3" customWidth="1"/>
    <col min="1248" max="1249" width="7.85546875" style="3" bestFit="1" customWidth="1"/>
    <col min="1250" max="1250" width="8" style="3" bestFit="1" customWidth="1"/>
    <col min="1251" max="1252" width="7.85546875" style="3" bestFit="1" customWidth="1"/>
    <col min="1253" max="1253" width="9.7109375" style="3" customWidth="1"/>
    <col min="1254" max="1254" width="12.85546875" style="3" customWidth="1"/>
    <col min="1255" max="1491" width="9.140625" style="3"/>
    <col min="1492" max="1492" width="9" style="3" bestFit="1" customWidth="1"/>
    <col min="1493" max="1493" width="9.85546875" style="3" bestFit="1" customWidth="1"/>
    <col min="1494" max="1494" width="9.140625" style="3" bestFit="1" customWidth="1"/>
    <col min="1495" max="1495" width="16" style="3" bestFit="1" customWidth="1"/>
    <col min="1496" max="1496" width="9" style="3" bestFit="1" customWidth="1"/>
    <col min="1497" max="1497" width="7.85546875" style="3" bestFit="1" customWidth="1"/>
    <col min="1498" max="1498" width="11.7109375" style="3" bestFit="1" customWidth="1"/>
    <col min="1499" max="1499" width="14.28515625" style="3" customWidth="1"/>
    <col min="1500" max="1500" width="11.7109375" style="3" bestFit="1" customWidth="1"/>
    <col min="1501" max="1501" width="14.140625" style="3" bestFit="1" customWidth="1"/>
    <col min="1502" max="1502" width="16.7109375" style="3" customWidth="1"/>
    <col min="1503" max="1503" width="16.5703125" style="3" customWidth="1"/>
    <col min="1504" max="1505" width="7.85546875" style="3" bestFit="1" customWidth="1"/>
    <col min="1506" max="1506" width="8" style="3" bestFit="1" customWidth="1"/>
    <col min="1507" max="1508" width="7.85546875" style="3" bestFit="1" customWidth="1"/>
    <col min="1509" max="1509" width="9.7109375" style="3" customWidth="1"/>
    <col min="1510" max="1510" width="12.85546875" style="3" customWidth="1"/>
    <col min="1511" max="1747" width="9.140625" style="3"/>
    <col min="1748" max="1748" width="9" style="3" bestFit="1" customWidth="1"/>
    <col min="1749" max="1749" width="9.85546875" style="3" bestFit="1" customWidth="1"/>
    <col min="1750" max="1750" width="9.140625" style="3" bestFit="1" customWidth="1"/>
    <col min="1751" max="1751" width="16" style="3" bestFit="1" customWidth="1"/>
    <col min="1752" max="1752" width="9" style="3" bestFit="1" customWidth="1"/>
    <col min="1753" max="1753" width="7.85546875" style="3" bestFit="1" customWidth="1"/>
    <col min="1754" max="1754" width="11.7109375" style="3" bestFit="1" customWidth="1"/>
    <col min="1755" max="1755" width="14.28515625" style="3" customWidth="1"/>
    <col min="1756" max="1756" width="11.7109375" style="3" bestFit="1" customWidth="1"/>
    <col min="1757" max="1757" width="14.140625" style="3" bestFit="1" customWidth="1"/>
    <col min="1758" max="1758" width="16.7109375" style="3" customWidth="1"/>
    <col min="1759" max="1759" width="16.5703125" style="3" customWidth="1"/>
    <col min="1760" max="1761" width="7.85546875" style="3" bestFit="1" customWidth="1"/>
    <col min="1762" max="1762" width="8" style="3" bestFit="1" customWidth="1"/>
    <col min="1763" max="1764" width="7.85546875" style="3" bestFit="1" customWidth="1"/>
    <col min="1765" max="1765" width="9.7109375" style="3" customWidth="1"/>
    <col min="1766" max="1766" width="12.85546875" style="3" customWidth="1"/>
    <col min="1767" max="2003" width="9.140625" style="3"/>
    <col min="2004" max="2004" width="9" style="3" bestFit="1" customWidth="1"/>
    <col min="2005" max="2005" width="9.85546875" style="3" bestFit="1" customWidth="1"/>
    <col min="2006" max="2006" width="9.140625" style="3" bestFit="1" customWidth="1"/>
    <col min="2007" max="2007" width="16" style="3" bestFit="1" customWidth="1"/>
    <col min="2008" max="2008" width="9" style="3" bestFit="1" customWidth="1"/>
    <col min="2009" max="2009" width="7.85546875" style="3" bestFit="1" customWidth="1"/>
    <col min="2010" max="2010" width="11.7109375" style="3" bestFit="1" customWidth="1"/>
    <col min="2011" max="2011" width="14.28515625" style="3" customWidth="1"/>
    <col min="2012" max="2012" width="11.7109375" style="3" bestFit="1" customWidth="1"/>
    <col min="2013" max="2013" width="14.140625" style="3" bestFit="1" customWidth="1"/>
    <col min="2014" max="2014" width="16.7109375" style="3" customWidth="1"/>
    <col min="2015" max="2015" width="16.5703125" style="3" customWidth="1"/>
    <col min="2016" max="2017" width="7.85546875" style="3" bestFit="1" customWidth="1"/>
    <col min="2018" max="2018" width="8" style="3" bestFit="1" customWidth="1"/>
    <col min="2019" max="2020" width="7.85546875" style="3" bestFit="1" customWidth="1"/>
    <col min="2021" max="2021" width="9.7109375" style="3" customWidth="1"/>
    <col min="2022" max="2022" width="12.85546875" style="3" customWidth="1"/>
    <col min="2023" max="2259" width="9.140625" style="3"/>
    <col min="2260" max="2260" width="9" style="3" bestFit="1" customWidth="1"/>
    <col min="2261" max="2261" width="9.85546875" style="3" bestFit="1" customWidth="1"/>
    <col min="2262" max="2262" width="9.140625" style="3" bestFit="1" customWidth="1"/>
    <col min="2263" max="2263" width="16" style="3" bestFit="1" customWidth="1"/>
    <col min="2264" max="2264" width="9" style="3" bestFit="1" customWidth="1"/>
    <col min="2265" max="2265" width="7.85546875" style="3" bestFit="1" customWidth="1"/>
    <col min="2266" max="2266" width="11.7109375" style="3" bestFit="1" customWidth="1"/>
    <col min="2267" max="2267" width="14.28515625" style="3" customWidth="1"/>
    <col min="2268" max="2268" width="11.7109375" style="3" bestFit="1" customWidth="1"/>
    <col min="2269" max="2269" width="14.140625" style="3" bestFit="1" customWidth="1"/>
    <col min="2270" max="2270" width="16.7109375" style="3" customWidth="1"/>
    <col min="2271" max="2271" width="16.5703125" style="3" customWidth="1"/>
    <col min="2272" max="2273" width="7.85546875" style="3" bestFit="1" customWidth="1"/>
    <col min="2274" max="2274" width="8" style="3" bestFit="1" customWidth="1"/>
    <col min="2275" max="2276" width="7.85546875" style="3" bestFit="1" customWidth="1"/>
    <col min="2277" max="2277" width="9.7109375" style="3" customWidth="1"/>
    <col min="2278" max="2278" width="12.85546875" style="3" customWidth="1"/>
    <col min="2279" max="2515" width="9.140625" style="3"/>
    <col min="2516" max="2516" width="9" style="3" bestFit="1" customWidth="1"/>
    <col min="2517" max="2517" width="9.85546875" style="3" bestFit="1" customWidth="1"/>
    <col min="2518" max="2518" width="9.140625" style="3" bestFit="1" customWidth="1"/>
    <col min="2519" max="2519" width="16" style="3" bestFit="1" customWidth="1"/>
    <col min="2520" max="2520" width="9" style="3" bestFit="1" customWidth="1"/>
    <col min="2521" max="2521" width="7.85546875" style="3" bestFit="1" customWidth="1"/>
    <col min="2522" max="2522" width="11.7109375" style="3" bestFit="1" customWidth="1"/>
    <col min="2523" max="2523" width="14.28515625" style="3" customWidth="1"/>
    <col min="2524" max="2524" width="11.7109375" style="3" bestFit="1" customWidth="1"/>
    <col min="2525" max="2525" width="14.140625" style="3" bestFit="1" customWidth="1"/>
    <col min="2526" max="2526" width="16.7109375" style="3" customWidth="1"/>
    <col min="2527" max="2527" width="16.5703125" style="3" customWidth="1"/>
    <col min="2528" max="2529" width="7.85546875" style="3" bestFit="1" customWidth="1"/>
    <col min="2530" max="2530" width="8" style="3" bestFit="1" customWidth="1"/>
    <col min="2531" max="2532" width="7.85546875" style="3" bestFit="1" customWidth="1"/>
    <col min="2533" max="2533" width="9.7109375" style="3" customWidth="1"/>
    <col min="2534" max="2534" width="12.85546875" style="3" customWidth="1"/>
    <col min="2535" max="2771" width="9.140625" style="3"/>
    <col min="2772" max="2772" width="9" style="3" bestFit="1" customWidth="1"/>
    <col min="2773" max="2773" width="9.85546875" style="3" bestFit="1" customWidth="1"/>
    <col min="2774" max="2774" width="9.140625" style="3" bestFit="1" customWidth="1"/>
    <col min="2775" max="2775" width="16" style="3" bestFit="1" customWidth="1"/>
    <col min="2776" max="2776" width="9" style="3" bestFit="1" customWidth="1"/>
    <col min="2777" max="2777" width="7.85546875" style="3" bestFit="1" customWidth="1"/>
    <col min="2778" max="2778" width="11.7109375" style="3" bestFit="1" customWidth="1"/>
    <col min="2779" max="2779" width="14.28515625" style="3" customWidth="1"/>
    <col min="2780" max="2780" width="11.7109375" style="3" bestFit="1" customWidth="1"/>
    <col min="2781" max="2781" width="14.140625" style="3" bestFit="1" customWidth="1"/>
    <col min="2782" max="2782" width="16.7109375" style="3" customWidth="1"/>
    <col min="2783" max="2783" width="16.5703125" style="3" customWidth="1"/>
    <col min="2784" max="2785" width="7.85546875" style="3" bestFit="1" customWidth="1"/>
    <col min="2786" max="2786" width="8" style="3" bestFit="1" customWidth="1"/>
    <col min="2787" max="2788" width="7.85546875" style="3" bestFit="1" customWidth="1"/>
    <col min="2789" max="2789" width="9.7109375" style="3" customWidth="1"/>
    <col min="2790" max="2790" width="12.85546875" style="3" customWidth="1"/>
    <col min="2791" max="3027" width="9.140625" style="3"/>
    <col min="3028" max="3028" width="9" style="3" bestFit="1" customWidth="1"/>
    <col min="3029" max="3029" width="9.85546875" style="3" bestFit="1" customWidth="1"/>
    <col min="3030" max="3030" width="9.140625" style="3" bestFit="1" customWidth="1"/>
    <col min="3031" max="3031" width="16" style="3" bestFit="1" customWidth="1"/>
    <col min="3032" max="3032" width="9" style="3" bestFit="1" customWidth="1"/>
    <col min="3033" max="3033" width="7.85546875" style="3" bestFit="1" customWidth="1"/>
    <col min="3034" max="3034" width="11.7109375" style="3" bestFit="1" customWidth="1"/>
    <col min="3035" max="3035" width="14.28515625" style="3" customWidth="1"/>
    <col min="3036" max="3036" width="11.7109375" style="3" bestFit="1" customWidth="1"/>
    <col min="3037" max="3037" width="14.140625" style="3" bestFit="1" customWidth="1"/>
    <col min="3038" max="3038" width="16.7109375" style="3" customWidth="1"/>
    <col min="3039" max="3039" width="16.5703125" style="3" customWidth="1"/>
    <col min="3040" max="3041" width="7.85546875" style="3" bestFit="1" customWidth="1"/>
    <col min="3042" max="3042" width="8" style="3" bestFit="1" customWidth="1"/>
    <col min="3043" max="3044" width="7.85546875" style="3" bestFit="1" customWidth="1"/>
    <col min="3045" max="3045" width="9.7109375" style="3" customWidth="1"/>
    <col min="3046" max="3046" width="12.85546875" style="3" customWidth="1"/>
    <col min="3047" max="3283" width="9.140625" style="3"/>
    <col min="3284" max="3284" width="9" style="3" bestFit="1" customWidth="1"/>
    <col min="3285" max="3285" width="9.85546875" style="3" bestFit="1" customWidth="1"/>
    <col min="3286" max="3286" width="9.140625" style="3" bestFit="1" customWidth="1"/>
    <col min="3287" max="3287" width="16" style="3" bestFit="1" customWidth="1"/>
    <col min="3288" max="3288" width="9" style="3" bestFit="1" customWidth="1"/>
    <col min="3289" max="3289" width="7.85546875" style="3" bestFit="1" customWidth="1"/>
    <col min="3290" max="3290" width="11.7109375" style="3" bestFit="1" customWidth="1"/>
    <col min="3291" max="3291" width="14.28515625" style="3" customWidth="1"/>
    <col min="3292" max="3292" width="11.7109375" style="3" bestFit="1" customWidth="1"/>
    <col min="3293" max="3293" width="14.140625" style="3" bestFit="1" customWidth="1"/>
    <col min="3294" max="3294" width="16.7109375" style="3" customWidth="1"/>
    <col min="3295" max="3295" width="16.5703125" style="3" customWidth="1"/>
    <col min="3296" max="3297" width="7.85546875" style="3" bestFit="1" customWidth="1"/>
    <col min="3298" max="3298" width="8" style="3" bestFit="1" customWidth="1"/>
    <col min="3299" max="3300" width="7.85546875" style="3" bestFit="1" customWidth="1"/>
    <col min="3301" max="3301" width="9.7109375" style="3" customWidth="1"/>
    <col min="3302" max="3302" width="12.85546875" style="3" customWidth="1"/>
    <col min="3303" max="3539" width="9.140625" style="3"/>
    <col min="3540" max="3540" width="9" style="3" bestFit="1" customWidth="1"/>
    <col min="3541" max="3541" width="9.85546875" style="3" bestFit="1" customWidth="1"/>
    <col min="3542" max="3542" width="9.140625" style="3" bestFit="1" customWidth="1"/>
    <col min="3543" max="3543" width="16" style="3" bestFit="1" customWidth="1"/>
    <col min="3544" max="3544" width="9" style="3" bestFit="1" customWidth="1"/>
    <col min="3545" max="3545" width="7.85546875" style="3" bestFit="1" customWidth="1"/>
    <col min="3546" max="3546" width="11.7109375" style="3" bestFit="1" customWidth="1"/>
    <col min="3547" max="3547" width="14.28515625" style="3" customWidth="1"/>
    <col min="3548" max="3548" width="11.7109375" style="3" bestFit="1" customWidth="1"/>
    <col min="3549" max="3549" width="14.140625" style="3" bestFit="1" customWidth="1"/>
    <col min="3550" max="3550" width="16.7109375" style="3" customWidth="1"/>
    <col min="3551" max="3551" width="16.5703125" style="3" customWidth="1"/>
    <col min="3552" max="3553" width="7.85546875" style="3" bestFit="1" customWidth="1"/>
    <col min="3554" max="3554" width="8" style="3" bestFit="1" customWidth="1"/>
    <col min="3555" max="3556" width="7.85546875" style="3" bestFit="1" customWidth="1"/>
    <col min="3557" max="3557" width="9.7109375" style="3" customWidth="1"/>
    <col min="3558" max="3558" width="12.85546875" style="3" customWidth="1"/>
    <col min="3559" max="3795" width="9.140625" style="3"/>
    <col min="3796" max="3796" width="9" style="3" bestFit="1" customWidth="1"/>
    <col min="3797" max="3797" width="9.85546875" style="3" bestFit="1" customWidth="1"/>
    <col min="3798" max="3798" width="9.140625" style="3" bestFit="1" customWidth="1"/>
    <col min="3799" max="3799" width="16" style="3" bestFit="1" customWidth="1"/>
    <col min="3800" max="3800" width="9" style="3" bestFit="1" customWidth="1"/>
    <col min="3801" max="3801" width="7.85546875" style="3" bestFit="1" customWidth="1"/>
    <col min="3802" max="3802" width="11.7109375" style="3" bestFit="1" customWidth="1"/>
    <col min="3803" max="3803" width="14.28515625" style="3" customWidth="1"/>
    <col min="3804" max="3804" width="11.7109375" style="3" bestFit="1" customWidth="1"/>
    <col min="3805" max="3805" width="14.140625" style="3" bestFit="1" customWidth="1"/>
    <col min="3806" max="3806" width="16.7109375" style="3" customWidth="1"/>
    <col min="3807" max="3807" width="16.5703125" style="3" customWidth="1"/>
    <col min="3808" max="3809" width="7.85546875" style="3" bestFit="1" customWidth="1"/>
    <col min="3810" max="3810" width="8" style="3" bestFit="1" customWidth="1"/>
    <col min="3811" max="3812" width="7.85546875" style="3" bestFit="1" customWidth="1"/>
    <col min="3813" max="3813" width="9.7109375" style="3" customWidth="1"/>
    <col min="3814" max="3814" width="12.85546875" style="3" customWidth="1"/>
    <col min="3815" max="4051" width="9.140625" style="3"/>
    <col min="4052" max="4052" width="9" style="3" bestFit="1" customWidth="1"/>
    <col min="4053" max="4053" width="9.85546875" style="3" bestFit="1" customWidth="1"/>
    <col min="4054" max="4054" width="9.140625" style="3" bestFit="1" customWidth="1"/>
    <col min="4055" max="4055" width="16" style="3" bestFit="1" customWidth="1"/>
    <col min="4056" max="4056" width="9" style="3" bestFit="1" customWidth="1"/>
    <col min="4057" max="4057" width="7.85546875" style="3" bestFit="1" customWidth="1"/>
    <col min="4058" max="4058" width="11.7109375" style="3" bestFit="1" customWidth="1"/>
    <col min="4059" max="4059" width="14.28515625" style="3" customWidth="1"/>
    <col min="4060" max="4060" width="11.7109375" style="3" bestFit="1" customWidth="1"/>
    <col min="4061" max="4061" width="14.140625" style="3" bestFit="1" customWidth="1"/>
    <col min="4062" max="4062" width="16.7109375" style="3" customWidth="1"/>
    <col min="4063" max="4063" width="16.5703125" style="3" customWidth="1"/>
    <col min="4064" max="4065" width="7.85546875" style="3" bestFit="1" customWidth="1"/>
    <col min="4066" max="4066" width="8" style="3" bestFit="1" customWidth="1"/>
    <col min="4067" max="4068" width="7.85546875" style="3" bestFit="1" customWidth="1"/>
    <col min="4069" max="4069" width="9.7109375" style="3" customWidth="1"/>
    <col min="4070" max="4070" width="12.85546875" style="3" customWidth="1"/>
    <col min="4071" max="4307" width="9.140625" style="3"/>
    <col min="4308" max="4308" width="9" style="3" bestFit="1" customWidth="1"/>
    <col min="4309" max="4309" width="9.85546875" style="3" bestFit="1" customWidth="1"/>
    <col min="4310" max="4310" width="9.140625" style="3" bestFit="1" customWidth="1"/>
    <col min="4311" max="4311" width="16" style="3" bestFit="1" customWidth="1"/>
    <col min="4312" max="4312" width="9" style="3" bestFit="1" customWidth="1"/>
    <col min="4313" max="4313" width="7.85546875" style="3" bestFit="1" customWidth="1"/>
    <col min="4314" max="4314" width="11.7109375" style="3" bestFit="1" customWidth="1"/>
    <col min="4315" max="4315" width="14.28515625" style="3" customWidth="1"/>
    <col min="4316" max="4316" width="11.7109375" style="3" bestFit="1" customWidth="1"/>
    <col min="4317" max="4317" width="14.140625" style="3" bestFit="1" customWidth="1"/>
    <col min="4318" max="4318" width="16.7109375" style="3" customWidth="1"/>
    <col min="4319" max="4319" width="16.5703125" style="3" customWidth="1"/>
    <col min="4320" max="4321" width="7.85546875" style="3" bestFit="1" customWidth="1"/>
    <col min="4322" max="4322" width="8" style="3" bestFit="1" customWidth="1"/>
    <col min="4323" max="4324" width="7.85546875" style="3" bestFit="1" customWidth="1"/>
    <col min="4325" max="4325" width="9.7109375" style="3" customWidth="1"/>
    <col min="4326" max="4326" width="12.85546875" style="3" customWidth="1"/>
    <col min="4327" max="4563" width="9.140625" style="3"/>
    <col min="4564" max="4564" width="9" style="3" bestFit="1" customWidth="1"/>
    <col min="4565" max="4565" width="9.85546875" style="3" bestFit="1" customWidth="1"/>
    <col min="4566" max="4566" width="9.140625" style="3" bestFit="1" customWidth="1"/>
    <col min="4567" max="4567" width="16" style="3" bestFit="1" customWidth="1"/>
    <col min="4568" max="4568" width="9" style="3" bestFit="1" customWidth="1"/>
    <col min="4569" max="4569" width="7.85546875" style="3" bestFit="1" customWidth="1"/>
    <col min="4570" max="4570" width="11.7109375" style="3" bestFit="1" customWidth="1"/>
    <col min="4571" max="4571" width="14.28515625" style="3" customWidth="1"/>
    <col min="4572" max="4572" width="11.7109375" style="3" bestFit="1" customWidth="1"/>
    <col min="4573" max="4573" width="14.140625" style="3" bestFit="1" customWidth="1"/>
    <col min="4574" max="4574" width="16.7109375" style="3" customWidth="1"/>
    <col min="4575" max="4575" width="16.5703125" style="3" customWidth="1"/>
    <col min="4576" max="4577" width="7.85546875" style="3" bestFit="1" customWidth="1"/>
    <col min="4578" max="4578" width="8" style="3" bestFit="1" customWidth="1"/>
    <col min="4579" max="4580" width="7.85546875" style="3" bestFit="1" customWidth="1"/>
    <col min="4581" max="4581" width="9.7109375" style="3" customWidth="1"/>
    <col min="4582" max="4582" width="12.85546875" style="3" customWidth="1"/>
    <col min="4583" max="4819" width="9.140625" style="3"/>
    <col min="4820" max="4820" width="9" style="3" bestFit="1" customWidth="1"/>
    <col min="4821" max="4821" width="9.85546875" style="3" bestFit="1" customWidth="1"/>
    <col min="4822" max="4822" width="9.140625" style="3" bestFit="1" customWidth="1"/>
    <col min="4823" max="4823" width="16" style="3" bestFit="1" customWidth="1"/>
    <col min="4824" max="4824" width="9" style="3" bestFit="1" customWidth="1"/>
    <col min="4825" max="4825" width="7.85546875" style="3" bestFit="1" customWidth="1"/>
    <col min="4826" max="4826" width="11.7109375" style="3" bestFit="1" customWidth="1"/>
    <col min="4827" max="4827" width="14.28515625" style="3" customWidth="1"/>
    <col min="4828" max="4828" width="11.7109375" style="3" bestFit="1" customWidth="1"/>
    <col min="4829" max="4829" width="14.140625" style="3" bestFit="1" customWidth="1"/>
    <col min="4830" max="4830" width="16.7109375" style="3" customWidth="1"/>
    <col min="4831" max="4831" width="16.5703125" style="3" customWidth="1"/>
    <col min="4832" max="4833" width="7.85546875" style="3" bestFit="1" customWidth="1"/>
    <col min="4834" max="4834" width="8" style="3" bestFit="1" customWidth="1"/>
    <col min="4835" max="4836" width="7.85546875" style="3" bestFit="1" customWidth="1"/>
    <col min="4837" max="4837" width="9.7109375" style="3" customWidth="1"/>
    <col min="4838" max="4838" width="12.85546875" style="3" customWidth="1"/>
    <col min="4839" max="5075" width="9.140625" style="3"/>
    <col min="5076" max="5076" width="9" style="3" bestFit="1" customWidth="1"/>
    <col min="5077" max="5077" width="9.85546875" style="3" bestFit="1" customWidth="1"/>
    <col min="5078" max="5078" width="9.140625" style="3" bestFit="1" customWidth="1"/>
    <col min="5079" max="5079" width="16" style="3" bestFit="1" customWidth="1"/>
    <col min="5080" max="5080" width="9" style="3" bestFit="1" customWidth="1"/>
    <col min="5081" max="5081" width="7.85546875" style="3" bestFit="1" customWidth="1"/>
    <col min="5082" max="5082" width="11.7109375" style="3" bestFit="1" customWidth="1"/>
    <col min="5083" max="5083" width="14.28515625" style="3" customWidth="1"/>
    <col min="5084" max="5084" width="11.7109375" style="3" bestFit="1" customWidth="1"/>
    <col min="5085" max="5085" width="14.140625" style="3" bestFit="1" customWidth="1"/>
    <col min="5086" max="5086" width="16.7109375" style="3" customWidth="1"/>
    <col min="5087" max="5087" width="16.5703125" style="3" customWidth="1"/>
    <col min="5088" max="5089" width="7.85546875" style="3" bestFit="1" customWidth="1"/>
    <col min="5090" max="5090" width="8" style="3" bestFit="1" customWidth="1"/>
    <col min="5091" max="5092" width="7.85546875" style="3" bestFit="1" customWidth="1"/>
    <col min="5093" max="5093" width="9.7109375" style="3" customWidth="1"/>
    <col min="5094" max="5094" width="12.85546875" style="3" customWidth="1"/>
    <col min="5095" max="5331" width="9.140625" style="3"/>
    <col min="5332" max="5332" width="9" style="3" bestFit="1" customWidth="1"/>
    <col min="5333" max="5333" width="9.85546875" style="3" bestFit="1" customWidth="1"/>
    <col min="5334" max="5334" width="9.140625" style="3" bestFit="1" customWidth="1"/>
    <col min="5335" max="5335" width="16" style="3" bestFit="1" customWidth="1"/>
    <col min="5336" max="5336" width="9" style="3" bestFit="1" customWidth="1"/>
    <col min="5337" max="5337" width="7.85546875" style="3" bestFit="1" customWidth="1"/>
    <col min="5338" max="5338" width="11.7109375" style="3" bestFit="1" customWidth="1"/>
    <col min="5339" max="5339" width="14.28515625" style="3" customWidth="1"/>
    <col min="5340" max="5340" width="11.7109375" style="3" bestFit="1" customWidth="1"/>
    <col min="5341" max="5341" width="14.140625" style="3" bestFit="1" customWidth="1"/>
    <col min="5342" max="5342" width="16.7109375" style="3" customWidth="1"/>
    <col min="5343" max="5343" width="16.5703125" style="3" customWidth="1"/>
    <col min="5344" max="5345" width="7.85546875" style="3" bestFit="1" customWidth="1"/>
    <col min="5346" max="5346" width="8" style="3" bestFit="1" customWidth="1"/>
    <col min="5347" max="5348" width="7.85546875" style="3" bestFit="1" customWidth="1"/>
    <col min="5349" max="5349" width="9.7109375" style="3" customWidth="1"/>
    <col min="5350" max="5350" width="12.85546875" style="3" customWidth="1"/>
    <col min="5351" max="5587" width="9.140625" style="3"/>
    <col min="5588" max="5588" width="9" style="3" bestFit="1" customWidth="1"/>
    <col min="5589" max="5589" width="9.85546875" style="3" bestFit="1" customWidth="1"/>
    <col min="5590" max="5590" width="9.140625" style="3" bestFit="1" customWidth="1"/>
    <col min="5591" max="5591" width="16" style="3" bestFit="1" customWidth="1"/>
    <col min="5592" max="5592" width="9" style="3" bestFit="1" customWidth="1"/>
    <col min="5593" max="5593" width="7.85546875" style="3" bestFit="1" customWidth="1"/>
    <col min="5594" max="5594" width="11.7109375" style="3" bestFit="1" customWidth="1"/>
    <col min="5595" max="5595" width="14.28515625" style="3" customWidth="1"/>
    <col min="5596" max="5596" width="11.7109375" style="3" bestFit="1" customWidth="1"/>
    <col min="5597" max="5597" width="14.140625" style="3" bestFit="1" customWidth="1"/>
    <col min="5598" max="5598" width="16.7109375" style="3" customWidth="1"/>
    <col min="5599" max="5599" width="16.5703125" style="3" customWidth="1"/>
    <col min="5600" max="5601" width="7.85546875" style="3" bestFit="1" customWidth="1"/>
    <col min="5602" max="5602" width="8" style="3" bestFit="1" customWidth="1"/>
    <col min="5603" max="5604" width="7.85546875" style="3" bestFit="1" customWidth="1"/>
    <col min="5605" max="5605" width="9.7109375" style="3" customWidth="1"/>
    <col min="5606" max="5606" width="12.85546875" style="3" customWidth="1"/>
    <col min="5607" max="5843" width="9.140625" style="3"/>
    <col min="5844" max="5844" width="9" style="3" bestFit="1" customWidth="1"/>
    <col min="5845" max="5845" width="9.85546875" style="3" bestFit="1" customWidth="1"/>
    <col min="5846" max="5846" width="9.140625" style="3" bestFit="1" customWidth="1"/>
    <col min="5847" max="5847" width="16" style="3" bestFit="1" customWidth="1"/>
    <col min="5848" max="5848" width="9" style="3" bestFit="1" customWidth="1"/>
    <col min="5849" max="5849" width="7.85546875" style="3" bestFit="1" customWidth="1"/>
    <col min="5850" max="5850" width="11.7109375" style="3" bestFit="1" customWidth="1"/>
    <col min="5851" max="5851" width="14.28515625" style="3" customWidth="1"/>
    <col min="5852" max="5852" width="11.7109375" style="3" bestFit="1" customWidth="1"/>
    <col min="5853" max="5853" width="14.140625" style="3" bestFit="1" customWidth="1"/>
    <col min="5854" max="5854" width="16.7109375" style="3" customWidth="1"/>
    <col min="5855" max="5855" width="16.5703125" style="3" customWidth="1"/>
    <col min="5856" max="5857" width="7.85546875" style="3" bestFit="1" customWidth="1"/>
    <col min="5858" max="5858" width="8" style="3" bestFit="1" customWidth="1"/>
    <col min="5859" max="5860" width="7.85546875" style="3" bestFit="1" customWidth="1"/>
    <col min="5861" max="5861" width="9.7109375" style="3" customWidth="1"/>
    <col min="5862" max="5862" width="12.85546875" style="3" customWidth="1"/>
    <col min="5863" max="6099" width="9.140625" style="3"/>
    <col min="6100" max="6100" width="9" style="3" bestFit="1" customWidth="1"/>
    <col min="6101" max="6101" width="9.85546875" style="3" bestFit="1" customWidth="1"/>
    <col min="6102" max="6102" width="9.140625" style="3" bestFit="1" customWidth="1"/>
    <col min="6103" max="6103" width="16" style="3" bestFit="1" customWidth="1"/>
    <col min="6104" max="6104" width="9" style="3" bestFit="1" customWidth="1"/>
    <col min="6105" max="6105" width="7.85546875" style="3" bestFit="1" customWidth="1"/>
    <col min="6106" max="6106" width="11.7109375" style="3" bestFit="1" customWidth="1"/>
    <col min="6107" max="6107" width="14.28515625" style="3" customWidth="1"/>
    <col min="6108" max="6108" width="11.7109375" style="3" bestFit="1" customWidth="1"/>
    <col min="6109" max="6109" width="14.140625" style="3" bestFit="1" customWidth="1"/>
    <col min="6110" max="6110" width="16.7109375" style="3" customWidth="1"/>
    <col min="6111" max="6111" width="16.5703125" style="3" customWidth="1"/>
    <col min="6112" max="6113" width="7.85546875" style="3" bestFit="1" customWidth="1"/>
    <col min="6114" max="6114" width="8" style="3" bestFit="1" customWidth="1"/>
    <col min="6115" max="6116" width="7.85546875" style="3" bestFit="1" customWidth="1"/>
    <col min="6117" max="6117" width="9.7109375" style="3" customWidth="1"/>
    <col min="6118" max="6118" width="12.85546875" style="3" customWidth="1"/>
    <col min="6119" max="6355" width="9.140625" style="3"/>
    <col min="6356" max="6356" width="9" style="3" bestFit="1" customWidth="1"/>
    <col min="6357" max="6357" width="9.85546875" style="3" bestFit="1" customWidth="1"/>
    <col min="6358" max="6358" width="9.140625" style="3" bestFit="1" customWidth="1"/>
    <col min="6359" max="6359" width="16" style="3" bestFit="1" customWidth="1"/>
    <col min="6360" max="6360" width="9" style="3" bestFit="1" customWidth="1"/>
    <col min="6361" max="6361" width="7.85546875" style="3" bestFit="1" customWidth="1"/>
    <col min="6362" max="6362" width="11.7109375" style="3" bestFit="1" customWidth="1"/>
    <col min="6363" max="6363" width="14.28515625" style="3" customWidth="1"/>
    <col min="6364" max="6364" width="11.7109375" style="3" bestFit="1" customWidth="1"/>
    <col min="6365" max="6365" width="14.140625" style="3" bestFit="1" customWidth="1"/>
    <col min="6366" max="6366" width="16.7109375" style="3" customWidth="1"/>
    <col min="6367" max="6367" width="16.5703125" style="3" customWidth="1"/>
    <col min="6368" max="6369" width="7.85546875" style="3" bestFit="1" customWidth="1"/>
    <col min="6370" max="6370" width="8" style="3" bestFit="1" customWidth="1"/>
    <col min="6371" max="6372" width="7.85546875" style="3" bestFit="1" customWidth="1"/>
    <col min="6373" max="6373" width="9.7109375" style="3" customWidth="1"/>
    <col min="6374" max="6374" width="12.85546875" style="3" customWidth="1"/>
    <col min="6375" max="6611" width="9.140625" style="3"/>
    <col min="6612" max="6612" width="9" style="3" bestFit="1" customWidth="1"/>
    <col min="6613" max="6613" width="9.85546875" style="3" bestFit="1" customWidth="1"/>
    <col min="6614" max="6614" width="9.140625" style="3" bestFit="1" customWidth="1"/>
    <col min="6615" max="6615" width="16" style="3" bestFit="1" customWidth="1"/>
    <col min="6616" max="6616" width="9" style="3" bestFit="1" customWidth="1"/>
    <col min="6617" max="6617" width="7.85546875" style="3" bestFit="1" customWidth="1"/>
    <col min="6618" max="6618" width="11.7109375" style="3" bestFit="1" customWidth="1"/>
    <col min="6619" max="6619" width="14.28515625" style="3" customWidth="1"/>
    <col min="6620" max="6620" width="11.7109375" style="3" bestFit="1" customWidth="1"/>
    <col min="6621" max="6621" width="14.140625" style="3" bestFit="1" customWidth="1"/>
    <col min="6622" max="6622" width="16.7109375" style="3" customWidth="1"/>
    <col min="6623" max="6623" width="16.5703125" style="3" customWidth="1"/>
    <col min="6624" max="6625" width="7.85546875" style="3" bestFit="1" customWidth="1"/>
    <col min="6626" max="6626" width="8" style="3" bestFit="1" customWidth="1"/>
    <col min="6627" max="6628" width="7.85546875" style="3" bestFit="1" customWidth="1"/>
    <col min="6629" max="6629" width="9.7109375" style="3" customWidth="1"/>
    <col min="6630" max="6630" width="12.85546875" style="3" customWidth="1"/>
    <col min="6631" max="6867" width="9.140625" style="3"/>
    <col min="6868" max="6868" width="9" style="3" bestFit="1" customWidth="1"/>
    <col min="6869" max="6869" width="9.85546875" style="3" bestFit="1" customWidth="1"/>
    <col min="6870" max="6870" width="9.140625" style="3" bestFit="1" customWidth="1"/>
    <col min="6871" max="6871" width="16" style="3" bestFit="1" customWidth="1"/>
    <col min="6872" max="6872" width="9" style="3" bestFit="1" customWidth="1"/>
    <col min="6873" max="6873" width="7.85546875" style="3" bestFit="1" customWidth="1"/>
    <col min="6874" max="6874" width="11.7109375" style="3" bestFit="1" customWidth="1"/>
    <col min="6875" max="6875" width="14.28515625" style="3" customWidth="1"/>
    <col min="6876" max="6876" width="11.7109375" style="3" bestFit="1" customWidth="1"/>
    <col min="6877" max="6877" width="14.140625" style="3" bestFit="1" customWidth="1"/>
    <col min="6878" max="6878" width="16.7109375" style="3" customWidth="1"/>
    <col min="6879" max="6879" width="16.5703125" style="3" customWidth="1"/>
    <col min="6880" max="6881" width="7.85546875" style="3" bestFit="1" customWidth="1"/>
    <col min="6882" max="6882" width="8" style="3" bestFit="1" customWidth="1"/>
    <col min="6883" max="6884" width="7.85546875" style="3" bestFit="1" customWidth="1"/>
    <col min="6885" max="6885" width="9.7109375" style="3" customWidth="1"/>
    <col min="6886" max="6886" width="12.85546875" style="3" customWidth="1"/>
    <col min="6887" max="7123" width="9.140625" style="3"/>
    <col min="7124" max="7124" width="9" style="3" bestFit="1" customWidth="1"/>
    <col min="7125" max="7125" width="9.85546875" style="3" bestFit="1" customWidth="1"/>
    <col min="7126" max="7126" width="9.140625" style="3" bestFit="1" customWidth="1"/>
    <col min="7127" max="7127" width="16" style="3" bestFit="1" customWidth="1"/>
    <col min="7128" max="7128" width="9" style="3" bestFit="1" customWidth="1"/>
    <col min="7129" max="7129" width="7.85546875" style="3" bestFit="1" customWidth="1"/>
    <col min="7130" max="7130" width="11.7109375" style="3" bestFit="1" customWidth="1"/>
    <col min="7131" max="7131" width="14.28515625" style="3" customWidth="1"/>
    <col min="7132" max="7132" width="11.7109375" style="3" bestFit="1" customWidth="1"/>
    <col min="7133" max="7133" width="14.140625" style="3" bestFit="1" customWidth="1"/>
    <col min="7134" max="7134" width="16.7109375" style="3" customWidth="1"/>
    <col min="7135" max="7135" width="16.5703125" style="3" customWidth="1"/>
    <col min="7136" max="7137" width="7.85546875" style="3" bestFit="1" customWidth="1"/>
    <col min="7138" max="7138" width="8" style="3" bestFit="1" customWidth="1"/>
    <col min="7139" max="7140" width="7.85546875" style="3" bestFit="1" customWidth="1"/>
    <col min="7141" max="7141" width="9.7109375" style="3" customWidth="1"/>
    <col min="7142" max="7142" width="12.85546875" style="3" customWidth="1"/>
    <col min="7143" max="7379" width="9.140625" style="3"/>
    <col min="7380" max="7380" width="9" style="3" bestFit="1" customWidth="1"/>
    <col min="7381" max="7381" width="9.85546875" style="3" bestFit="1" customWidth="1"/>
    <col min="7382" max="7382" width="9.140625" style="3" bestFit="1" customWidth="1"/>
    <col min="7383" max="7383" width="16" style="3" bestFit="1" customWidth="1"/>
    <col min="7384" max="7384" width="9" style="3" bestFit="1" customWidth="1"/>
    <col min="7385" max="7385" width="7.85546875" style="3" bestFit="1" customWidth="1"/>
    <col min="7386" max="7386" width="11.7109375" style="3" bestFit="1" customWidth="1"/>
    <col min="7387" max="7387" width="14.28515625" style="3" customWidth="1"/>
    <col min="7388" max="7388" width="11.7109375" style="3" bestFit="1" customWidth="1"/>
    <col min="7389" max="7389" width="14.140625" style="3" bestFit="1" customWidth="1"/>
    <col min="7390" max="7390" width="16.7109375" style="3" customWidth="1"/>
    <col min="7391" max="7391" width="16.5703125" style="3" customWidth="1"/>
    <col min="7392" max="7393" width="7.85546875" style="3" bestFit="1" customWidth="1"/>
    <col min="7394" max="7394" width="8" style="3" bestFit="1" customWidth="1"/>
    <col min="7395" max="7396" width="7.85546875" style="3" bestFit="1" customWidth="1"/>
    <col min="7397" max="7397" width="9.7109375" style="3" customWidth="1"/>
    <col min="7398" max="7398" width="12.85546875" style="3" customWidth="1"/>
    <col min="7399" max="7635" width="9.140625" style="3"/>
    <col min="7636" max="7636" width="9" style="3" bestFit="1" customWidth="1"/>
    <col min="7637" max="7637" width="9.85546875" style="3" bestFit="1" customWidth="1"/>
    <col min="7638" max="7638" width="9.140625" style="3" bestFit="1" customWidth="1"/>
    <col min="7639" max="7639" width="16" style="3" bestFit="1" customWidth="1"/>
    <col min="7640" max="7640" width="9" style="3" bestFit="1" customWidth="1"/>
    <col min="7641" max="7641" width="7.85546875" style="3" bestFit="1" customWidth="1"/>
    <col min="7642" max="7642" width="11.7109375" style="3" bestFit="1" customWidth="1"/>
    <col min="7643" max="7643" width="14.28515625" style="3" customWidth="1"/>
    <col min="7644" max="7644" width="11.7109375" style="3" bestFit="1" customWidth="1"/>
    <col min="7645" max="7645" width="14.140625" style="3" bestFit="1" customWidth="1"/>
    <col min="7646" max="7646" width="16.7109375" style="3" customWidth="1"/>
    <col min="7647" max="7647" width="16.5703125" style="3" customWidth="1"/>
    <col min="7648" max="7649" width="7.85546875" style="3" bestFit="1" customWidth="1"/>
    <col min="7650" max="7650" width="8" style="3" bestFit="1" customWidth="1"/>
    <col min="7651" max="7652" width="7.85546875" style="3" bestFit="1" customWidth="1"/>
    <col min="7653" max="7653" width="9.7109375" style="3" customWidth="1"/>
    <col min="7654" max="7654" width="12.85546875" style="3" customWidth="1"/>
    <col min="7655" max="7891" width="9.140625" style="3"/>
    <col min="7892" max="7892" width="9" style="3" bestFit="1" customWidth="1"/>
    <col min="7893" max="7893" width="9.85546875" style="3" bestFit="1" customWidth="1"/>
    <col min="7894" max="7894" width="9.140625" style="3" bestFit="1" customWidth="1"/>
    <col min="7895" max="7895" width="16" style="3" bestFit="1" customWidth="1"/>
    <col min="7896" max="7896" width="9" style="3" bestFit="1" customWidth="1"/>
    <col min="7897" max="7897" width="7.85546875" style="3" bestFit="1" customWidth="1"/>
    <col min="7898" max="7898" width="11.7109375" style="3" bestFit="1" customWidth="1"/>
    <col min="7899" max="7899" width="14.28515625" style="3" customWidth="1"/>
    <col min="7900" max="7900" width="11.7109375" style="3" bestFit="1" customWidth="1"/>
    <col min="7901" max="7901" width="14.140625" style="3" bestFit="1" customWidth="1"/>
    <col min="7902" max="7902" width="16.7109375" style="3" customWidth="1"/>
    <col min="7903" max="7903" width="16.5703125" style="3" customWidth="1"/>
    <col min="7904" max="7905" width="7.85546875" style="3" bestFit="1" customWidth="1"/>
    <col min="7906" max="7906" width="8" style="3" bestFit="1" customWidth="1"/>
    <col min="7907" max="7908" width="7.85546875" style="3" bestFit="1" customWidth="1"/>
    <col min="7909" max="7909" width="9.7109375" style="3" customWidth="1"/>
    <col min="7910" max="7910" width="12.85546875" style="3" customWidth="1"/>
    <col min="7911" max="8147" width="9.140625" style="3"/>
    <col min="8148" max="8148" width="9" style="3" bestFit="1" customWidth="1"/>
    <col min="8149" max="8149" width="9.85546875" style="3" bestFit="1" customWidth="1"/>
    <col min="8150" max="8150" width="9.140625" style="3" bestFit="1" customWidth="1"/>
    <col min="8151" max="8151" width="16" style="3" bestFit="1" customWidth="1"/>
    <col min="8152" max="8152" width="9" style="3" bestFit="1" customWidth="1"/>
    <col min="8153" max="8153" width="7.85546875" style="3" bestFit="1" customWidth="1"/>
    <col min="8154" max="8154" width="11.7109375" style="3" bestFit="1" customWidth="1"/>
    <col min="8155" max="8155" width="14.28515625" style="3" customWidth="1"/>
    <col min="8156" max="8156" width="11.7109375" style="3" bestFit="1" customWidth="1"/>
    <col min="8157" max="8157" width="14.140625" style="3" bestFit="1" customWidth="1"/>
    <col min="8158" max="8158" width="16.7109375" style="3" customWidth="1"/>
    <col min="8159" max="8159" width="16.5703125" style="3" customWidth="1"/>
    <col min="8160" max="8161" width="7.85546875" style="3" bestFit="1" customWidth="1"/>
    <col min="8162" max="8162" width="8" style="3" bestFit="1" customWidth="1"/>
    <col min="8163" max="8164" width="7.85546875" style="3" bestFit="1" customWidth="1"/>
    <col min="8165" max="8165" width="9.7109375" style="3" customWidth="1"/>
    <col min="8166" max="8166" width="12.85546875" style="3" customWidth="1"/>
    <col min="8167" max="8403" width="9.140625" style="3"/>
    <col min="8404" max="8404" width="9" style="3" bestFit="1" customWidth="1"/>
    <col min="8405" max="8405" width="9.85546875" style="3" bestFit="1" customWidth="1"/>
    <col min="8406" max="8406" width="9.140625" style="3" bestFit="1" customWidth="1"/>
    <col min="8407" max="8407" width="16" style="3" bestFit="1" customWidth="1"/>
    <col min="8408" max="8408" width="9" style="3" bestFit="1" customWidth="1"/>
    <col min="8409" max="8409" width="7.85546875" style="3" bestFit="1" customWidth="1"/>
    <col min="8410" max="8410" width="11.7109375" style="3" bestFit="1" customWidth="1"/>
    <col min="8411" max="8411" width="14.28515625" style="3" customWidth="1"/>
    <col min="8412" max="8412" width="11.7109375" style="3" bestFit="1" customWidth="1"/>
    <col min="8413" max="8413" width="14.140625" style="3" bestFit="1" customWidth="1"/>
    <col min="8414" max="8414" width="16.7109375" style="3" customWidth="1"/>
    <col min="8415" max="8415" width="16.5703125" style="3" customWidth="1"/>
    <col min="8416" max="8417" width="7.85546875" style="3" bestFit="1" customWidth="1"/>
    <col min="8418" max="8418" width="8" style="3" bestFit="1" customWidth="1"/>
    <col min="8419" max="8420" width="7.85546875" style="3" bestFit="1" customWidth="1"/>
    <col min="8421" max="8421" width="9.7109375" style="3" customWidth="1"/>
    <col min="8422" max="8422" width="12.85546875" style="3" customWidth="1"/>
    <col min="8423" max="8659" width="9.140625" style="3"/>
    <col min="8660" max="8660" width="9" style="3" bestFit="1" customWidth="1"/>
    <col min="8661" max="8661" width="9.85546875" style="3" bestFit="1" customWidth="1"/>
    <col min="8662" max="8662" width="9.140625" style="3" bestFit="1" customWidth="1"/>
    <col min="8663" max="8663" width="16" style="3" bestFit="1" customWidth="1"/>
    <col min="8664" max="8664" width="9" style="3" bestFit="1" customWidth="1"/>
    <col min="8665" max="8665" width="7.85546875" style="3" bestFit="1" customWidth="1"/>
    <col min="8666" max="8666" width="11.7109375" style="3" bestFit="1" customWidth="1"/>
    <col min="8667" max="8667" width="14.28515625" style="3" customWidth="1"/>
    <col min="8668" max="8668" width="11.7109375" style="3" bestFit="1" customWidth="1"/>
    <col min="8669" max="8669" width="14.140625" style="3" bestFit="1" customWidth="1"/>
    <col min="8670" max="8670" width="16.7109375" style="3" customWidth="1"/>
    <col min="8671" max="8671" width="16.5703125" style="3" customWidth="1"/>
    <col min="8672" max="8673" width="7.85546875" style="3" bestFit="1" customWidth="1"/>
    <col min="8674" max="8674" width="8" style="3" bestFit="1" customWidth="1"/>
    <col min="8675" max="8676" width="7.85546875" style="3" bestFit="1" customWidth="1"/>
    <col min="8677" max="8677" width="9.7109375" style="3" customWidth="1"/>
    <col min="8678" max="8678" width="12.85546875" style="3" customWidth="1"/>
    <col min="8679" max="8915" width="9.140625" style="3"/>
    <col min="8916" max="8916" width="9" style="3" bestFit="1" customWidth="1"/>
    <col min="8917" max="8917" width="9.85546875" style="3" bestFit="1" customWidth="1"/>
    <col min="8918" max="8918" width="9.140625" style="3" bestFit="1" customWidth="1"/>
    <col min="8919" max="8919" width="16" style="3" bestFit="1" customWidth="1"/>
    <col min="8920" max="8920" width="9" style="3" bestFit="1" customWidth="1"/>
    <col min="8921" max="8921" width="7.85546875" style="3" bestFit="1" customWidth="1"/>
    <col min="8922" max="8922" width="11.7109375" style="3" bestFit="1" customWidth="1"/>
    <col min="8923" max="8923" width="14.28515625" style="3" customWidth="1"/>
    <col min="8924" max="8924" width="11.7109375" style="3" bestFit="1" customWidth="1"/>
    <col min="8925" max="8925" width="14.140625" style="3" bestFit="1" customWidth="1"/>
    <col min="8926" max="8926" width="16.7109375" style="3" customWidth="1"/>
    <col min="8927" max="8927" width="16.5703125" style="3" customWidth="1"/>
    <col min="8928" max="8929" width="7.85546875" style="3" bestFit="1" customWidth="1"/>
    <col min="8930" max="8930" width="8" style="3" bestFit="1" customWidth="1"/>
    <col min="8931" max="8932" width="7.85546875" style="3" bestFit="1" customWidth="1"/>
    <col min="8933" max="8933" width="9.7109375" style="3" customWidth="1"/>
    <col min="8934" max="8934" width="12.85546875" style="3" customWidth="1"/>
    <col min="8935" max="9171" width="9.140625" style="3"/>
    <col min="9172" max="9172" width="9" style="3" bestFit="1" customWidth="1"/>
    <col min="9173" max="9173" width="9.85546875" style="3" bestFit="1" customWidth="1"/>
    <col min="9174" max="9174" width="9.140625" style="3" bestFit="1" customWidth="1"/>
    <col min="9175" max="9175" width="16" style="3" bestFit="1" customWidth="1"/>
    <col min="9176" max="9176" width="9" style="3" bestFit="1" customWidth="1"/>
    <col min="9177" max="9177" width="7.85546875" style="3" bestFit="1" customWidth="1"/>
    <col min="9178" max="9178" width="11.7109375" style="3" bestFit="1" customWidth="1"/>
    <col min="9179" max="9179" width="14.28515625" style="3" customWidth="1"/>
    <col min="9180" max="9180" width="11.7109375" style="3" bestFit="1" customWidth="1"/>
    <col min="9181" max="9181" width="14.140625" style="3" bestFit="1" customWidth="1"/>
    <col min="9182" max="9182" width="16.7109375" style="3" customWidth="1"/>
    <col min="9183" max="9183" width="16.5703125" style="3" customWidth="1"/>
    <col min="9184" max="9185" width="7.85546875" style="3" bestFit="1" customWidth="1"/>
    <col min="9186" max="9186" width="8" style="3" bestFit="1" customWidth="1"/>
    <col min="9187" max="9188" width="7.85546875" style="3" bestFit="1" customWidth="1"/>
    <col min="9189" max="9189" width="9.7109375" style="3" customWidth="1"/>
    <col min="9190" max="9190" width="12.85546875" style="3" customWidth="1"/>
    <col min="9191" max="9427" width="9.140625" style="3"/>
    <col min="9428" max="9428" width="9" style="3" bestFit="1" customWidth="1"/>
    <col min="9429" max="9429" width="9.85546875" style="3" bestFit="1" customWidth="1"/>
    <col min="9430" max="9430" width="9.140625" style="3" bestFit="1" customWidth="1"/>
    <col min="9431" max="9431" width="16" style="3" bestFit="1" customWidth="1"/>
    <col min="9432" max="9432" width="9" style="3" bestFit="1" customWidth="1"/>
    <col min="9433" max="9433" width="7.85546875" style="3" bestFit="1" customWidth="1"/>
    <col min="9434" max="9434" width="11.7109375" style="3" bestFit="1" customWidth="1"/>
    <col min="9435" max="9435" width="14.28515625" style="3" customWidth="1"/>
    <col min="9436" max="9436" width="11.7109375" style="3" bestFit="1" customWidth="1"/>
    <col min="9437" max="9437" width="14.140625" style="3" bestFit="1" customWidth="1"/>
    <col min="9438" max="9438" width="16.7109375" style="3" customWidth="1"/>
    <col min="9439" max="9439" width="16.5703125" style="3" customWidth="1"/>
    <col min="9440" max="9441" width="7.85546875" style="3" bestFit="1" customWidth="1"/>
    <col min="9442" max="9442" width="8" style="3" bestFit="1" customWidth="1"/>
    <col min="9443" max="9444" width="7.85546875" style="3" bestFit="1" customWidth="1"/>
    <col min="9445" max="9445" width="9.7109375" style="3" customWidth="1"/>
    <col min="9446" max="9446" width="12.85546875" style="3" customWidth="1"/>
    <col min="9447" max="9683" width="9.140625" style="3"/>
    <col min="9684" max="9684" width="9" style="3" bestFit="1" customWidth="1"/>
    <col min="9685" max="9685" width="9.85546875" style="3" bestFit="1" customWidth="1"/>
    <col min="9686" max="9686" width="9.140625" style="3" bestFit="1" customWidth="1"/>
    <col min="9687" max="9687" width="16" style="3" bestFit="1" customWidth="1"/>
    <col min="9688" max="9688" width="9" style="3" bestFit="1" customWidth="1"/>
    <col min="9689" max="9689" width="7.85546875" style="3" bestFit="1" customWidth="1"/>
    <col min="9690" max="9690" width="11.7109375" style="3" bestFit="1" customWidth="1"/>
    <col min="9691" max="9691" width="14.28515625" style="3" customWidth="1"/>
    <col min="9692" max="9692" width="11.7109375" style="3" bestFit="1" customWidth="1"/>
    <col min="9693" max="9693" width="14.140625" style="3" bestFit="1" customWidth="1"/>
    <col min="9694" max="9694" width="16.7109375" style="3" customWidth="1"/>
    <col min="9695" max="9695" width="16.5703125" style="3" customWidth="1"/>
    <col min="9696" max="9697" width="7.85546875" style="3" bestFit="1" customWidth="1"/>
    <col min="9698" max="9698" width="8" style="3" bestFit="1" customWidth="1"/>
    <col min="9699" max="9700" width="7.85546875" style="3" bestFit="1" customWidth="1"/>
    <col min="9701" max="9701" width="9.7109375" style="3" customWidth="1"/>
    <col min="9702" max="9702" width="12.85546875" style="3" customWidth="1"/>
    <col min="9703" max="9939" width="9.140625" style="3"/>
    <col min="9940" max="9940" width="9" style="3" bestFit="1" customWidth="1"/>
    <col min="9941" max="9941" width="9.85546875" style="3" bestFit="1" customWidth="1"/>
    <col min="9942" max="9942" width="9.140625" style="3" bestFit="1" customWidth="1"/>
    <col min="9943" max="9943" width="16" style="3" bestFit="1" customWidth="1"/>
    <col min="9944" max="9944" width="9" style="3" bestFit="1" customWidth="1"/>
    <col min="9945" max="9945" width="7.85546875" style="3" bestFit="1" customWidth="1"/>
    <col min="9946" max="9946" width="11.7109375" style="3" bestFit="1" customWidth="1"/>
    <col min="9947" max="9947" width="14.28515625" style="3" customWidth="1"/>
    <col min="9948" max="9948" width="11.7109375" style="3" bestFit="1" customWidth="1"/>
    <col min="9949" max="9949" width="14.140625" style="3" bestFit="1" customWidth="1"/>
    <col min="9950" max="9950" width="16.7109375" style="3" customWidth="1"/>
    <col min="9951" max="9951" width="16.5703125" style="3" customWidth="1"/>
    <col min="9952" max="9953" width="7.85546875" style="3" bestFit="1" customWidth="1"/>
    <col min="9954" max="9954" width="8" style="3" bestFit="1" customWidth="1"/>
    <col min="9955" max="9956" width="7.85546875" style="3" bestFit="1" customWidth="1"/>
    <col min="9957" max="9957" width="9.7109375" style="3" customWidth="1"/>
    <col min="9958" max="9958" width="12.85546875" style="3" customWidth="1"/>
    <col min="9959" max="10195" width="9.140625" style="3"/>
    <col min="10196" max="10196" width="9" style="3" bestFit="1" customWidth="1"/>
    <col min="10197" max="10197" width="9.85546875" style="3" bestFit="1" customWidth="1"/>
    <col min="10198" max="10198" width="9.140625" style="3" bestFit="1" customWidth="1"/>
    <col min="10199" max="10199" width="16" style="3" bestFit="1" customWidth="1"/>
    <col min="10200" max="10200" width="9" style="3" bestFit="1" customWidth="1"/>
    <col min="10201" max="10201" width="7.85546875" style="3" bestFit="1" customWidth="1"/>
    <col min="10202" max="10202" width="11.7109375" style="3" bestFit="1" customWidth="1"/>
    <col min="10203" max="10203" width="14.28515625" style="3" customWidth="1"/>
    <col min="10204" max="10204" width="11.7109375" style="3" bestFit="1" customWidth="1"/>
    <col min="10205" max="10205" width="14.140625" style="3" bestFit="1" customWidth="1"/>
    <col min="10206" max="10206" width="16.7109375" style="3" customWidth="1"/>
    <col min="10207" max="10207" width="16.5703125" style="3" customWidth="1"/>
    <col min="10208" max="10209" width="7.85546875" style="3" bestFit="1" customWidth="1"/>
    <col min="10210" max="10210" width="8" style="3" bestFit="1" customWidth="1"/>
    <col min="10211" max="10212" width="7.85546875" style="3" bestFit="1" customWidth="1"/>
    <col min="10213" max="10213" width="9.7109375" style="3" customWidth="1"/>
    <col min="10214" max="10214" width="12.85546875" style="3" customWidth="1"/>
    <col min="10215" max="10451" width="9.140625" style="3"/>
    <col min="10452" max="10452" width="9" style="3" bestFit="1" customWidth="1"/>
    <col min="10453" max="10453" width="9.85546875" style="3" bestFit="1" customWidth="1"/>
    <col min="10454" max="10454" width="9.140625" style="3" bestFit="1" customWidth="1"/>
    <col min="10455" max="10455" width="16" style="3" bestFit="1" customWidth="1"/>
    <col min="10456" max="10456" width="9" style="3" bestFit="1" customWidth="1"/>
    <col min="10457" max="10457" width="7.85546875" style="3" bestFit="1" customWidth="1"/>
    <col min="10458" max="10458" width="11.7109375" style="3" bestFit="1" customWidth="1"/>
    <col min="10459" max="10459" width="14.28515625" style="3" customWidth="1"/>
    <col min="10460" max="10460" width="11.7109375" style="3" bestFit="1" customWidth="1"/>
    <col min="10461" max="10461" width="14.140625" style="3" bestFit="1" customWidth="1"/>
    <col min="10462" max="10462" width="16.7109375" style="3" customWidth="1"/>
    <col min="10463" max="10463" width="16.5703125" style="3" customWidth="1"/>
    <col min="10464" max="10465" width="7.85546875" style="3" bestFit="1" customWidth="1"/>
    <col min="10466" max="10466" width="8" style="3" bestFit="1" customWidth="1"/>
    <col min="10467" max="10468" width="7.85546875" style="3" bestFit="1" customWidth="1"/>
    <col min="10469" max="10469" width="9.7109375" style="3" customWidth="1"/>
    <col min="10470" max="10470" width="12.85546875" style="3" customWidth="1"/>
    <col min="10471" max="10707" width="9.140625" style="3"/>
    <col min="10708" max="10708" width="9" style="3" bestFit="1" customWidth="1"/>
    <col min="10709" max="10709" width="9.85546875" style="3" bestFit="1" customWidth="1"/>
    <col min="10710" max="10710" width="9.140625" style="3" bestFit="1" customWidth="1"/>
    <col min="10711" max="10711" width="16" style="3" bestFit="1" customWidth="1"/>
    <col min="10712" max="10712" width="9" style="3" bestFit="1" customWidth="1"/>
    <col min="10713" max="10713" width="7.85546875" style="3" bestFit="1" customWidth="1"/>
    <col min="10714" max="10714" width="11.7109375" style="3" bestFit="1" customWidth="1"/>
    <col min="10715" max="10715" width="14.28515625" style="3" customWidth="1"/>
    <col min="10716" max="10716" width="11.7109375" style="3" bestFit="1" customWidth="1"/>
    <col min="10717" max="10717" width="14.140625" style="3" bestFit="1" customWidth="1"/>
    <col min="10718" max="10718" width="16.7109375" style="3" customWidth="1"/>
    <col min="10719" max="10719" width="16.5703125" style="3" customWidth="1"/>
    <col min="10720" max="10721" width="7.85546875" style="3" bestFit="1" customWidth="1"/>
    <col min="10722" max="10722" width="8" style="3" bestFit="1" customWidth="1"/>
    <col min="10723" max="10724" width="7.85546875" style="3" bestFit="1" customWidth="1"/>
    <col min="10725" max="10725" width="9.7109375" style="3" customWidth="1"/>
    <col min="10726" max="10726" width="12.85546875" style="3" customWidth="1"/>
    <col min="10727" max="10963" width="9.140625" style="3"/>
    <col min="10964" max="10964" width="9" style="3" bestFit="1" customWidth="1"/>
    <col min="10965" max="10965" width="9.85546875" style="3" bestFit="1" customWidth="1"/>
    <col min="10966" max="10966" width="9.140625" style="3" bestFit="1" customWidth="1"/>
    <col min="10967" max="10967" width="16" style="3" bestFit="1" customWidth="1"/>
    <col min="10968" max="10968" width="9" style="3" bestFit="1" customWidth="1"/>
    <col min="10969" max="10969" width="7.85546875" style="3" bestFit="1" customWidth="1"/>
    <col min="10970" max="10970" width="11.7109375" style="3" bestFit="1" customWidth="1"/>
    <col min="10971" max="10971" width="14.28515625" style="3" customWidth="1"/>
    <col min="10972" max="10972" width="11.7109375" style="3" bestFit="1" customWidth="1"/>
    <col min="10973" max="10973" width="14.140625" style="3" bestFit="1" customWidth="1"/>
    <col min="10974" max="10974" width="16.7109375" style="3" customWidth="1"/>
    <col min="10975" max="10975" width="16.5703125" style="3" customWidth="1"/>
    <col min="10976" max="10977" width="7.85546875" style="3" bestFit="1" customWidth="1"/>
    <col min="10978" max="10978" width="8" style="3" bestFit="1" customWidth="1"/>
    <col min="10979" max="10980" width="7.85546875" style="3" bestFit="1" customWidth="1"/>
    <col min="10981" max="10981" width="9.7109375" style="3" customWidth="1"/>
    <col min="10982" max="10982" width="12.85546875" style="3" customWidth="1"/>
    <col min="10983" max="11219" width="9.140625" style="3"/>
    <col min="11220" max="11220" width="9" style="3" bestFit="1" customWidth="1"/>
    <col min="11221" max="11221" width="9.85546875" style="3" bestFit="1" customWidth="1"/>
    <col min="11222" max="11222" width="9.140625" style="3" bestFit="1" customWidth="1"/>
    <col min="11223" max="11223" width="16" style="3" bestFit="1" customWidth="1"/>
    <col min="11224" max="11224" width="9" style="3" bestFit="1" customWidth="1"/>
    <col min="11225" max="11225" width="7.85546875" style="3" bestFit="1" customWidth="1"/>
    <col min="11226" max="11226" width="11.7109375" style="3" bestFit="1" customWidth="1"/>
    <col min="11227" max="11227" width="14.28515625" style="3" customWidth="1"/>
    <col min="11228" max="11228" width="11.7109375" style="3" bestFit="1" customWidth="1"/>
    <col min="11229" max="11229" width="14.140625" style="3" bestFit="1" customWidth="1"/>
    <col min="11230" max="11230" width="16.7109375" style="3" customWidth="1"/>
    <col min="11231" max="11231" width="16.5703125" style="3" customWidth="1"/>
    <col min="11232" max="11233" width="7.85546875" style="3" bestFit="1" customWidth="1"/>
    <col min="11234" max="11234" width="8" style="3" bestFit="1" customWidth="1"/>
    <col min="11235" max="11236" width="7.85546875" style="3" bestFit="1" customWidth="1"/>
    <col min="11237" max="11237" width="9.7109375" style="3" customWidth="1"/>
    <col min="11238" max="11238" width="12.85546875" style="3" customWidth="1"/>
    <col min="11239" max="11475" width="9.140625" style="3"/>
    <col min="11476" max="11476" width="9" style="3" bestFit="1" customWidth="1"/>
    <col min="11477" max="11477" width="9.85546875" style="3" bestFit="1" customWidth="1"/>
    <col min="11478" max="11478" width="9.140625" style="3" bestFit="1" customWidth="1"/>
    <col min="11479" max="11479" width="16" style="3" bestFit="1" customWidth="1"/>
    <col min="11480" max="11480" width="9" style="3" bestFit="1" customWidth="1"/>
    <col min="11481" max="11481" width="7.85546875" style="3" bestFit="1" customWidth="1"/>
    <col min="11482" max="11482" width="11.7109375" style="3" bestFit="1" customWidth="1"/>
    <col min="11483" max="11483" width="14.28515625" style="3" customWidth="1"/>
    <col min="11484" max="11484" width="11.7109375" style="3" bestFit="1" customWidth="1"/>
    <col min="11485" max="11485" width="14.140625" style="3" bestFit="1" customWidth="1"/>
    <col min="11486" max="11486" width="16.7109375" style="3" customWidth="1"/>
    <col min="11487" max="11487" width="16.5703125" style="3" customWidth="1"/>
    <col min="11488" max="11489" width="7.85546875" style="3" bestFit="1" customWidth="1"/>
    <col min="11490" max="11490" width="8" style="3" bestFit="1" customWidth="1"/>
    <col min="11491" max="11492" width="7.85546875" style="3" bestFit="1" customWidth="1"/>
    <col min="11493" max="11493" width="9.7109375" style="3" customWidth="1"/>
    <col min="11494" max="11494" width="12.85546875" style="3" customWidth="1"/>
    <col min="11495" max="11731" width="9.140625" style="3"/>
    <col min="11732" max="11732" width="9" style="3" bestFit="1" customWidth="1"/>
    <col min="11733" max="11733" width="9.85546875" style="3" bestFit="1" customWidth="1"/>
    <col min="11734" max="11734" width="9.140625" style="3" bestFit="1" customWidth="1"/>
    <col min="11735" max="11735" width="16" style="3" bestFit="1" customWidth="1"/>
    <col min="11736" max="11736" width="9" style="3" bestFit="1" customWidth="1"/>
    <col min="11737" max="11737" width="7.85546875" style="3" bestFit="1" customWidth="1"/>
    <col min="11738" max="11738" width="11.7109375" style="3" bestFit="1" customWidth="1"/>
    <col min="11739" max="11739" width="14.28515625" style="3" customWidth="1"/>
    <col min="11740" max="11740" width="11.7109375" style="3" bestFit="1" customWidth="1"/>
    <col min="11741" max="11741" width="14.140625" style="3" bestFit="1" customWidth="1"/>
    <col min="11742" max="11742" width="16.7109375" style="3" customWidth="1"/>
    <col min="11743" max="11743" width="16.5703125" style="3" customWidth="1"/>
    <col min="11744" max="11745" width="7.85546875" style="3" bestFit="1" customWidth="1"/>
    <col min="11746" max="11746" width="8" style="3" bestFit="1" customWidth="1"/>
    <col min="11747" max="11748" width="7.85546875" style="3" bestFit="1" customWidth="1"/>
    <col min="11749" max="11749" width="9.7109375" style="3" customWidth="1"/>
    <col min="11750" max="11750" width="12.85546875" style="3" customWidth="1"/>
    <col min="11751" max="11987" width="9.140625" style="3"/>
    <col min="11988" max="11988" width="9" style="3" bestFit="1" customWidth="1"/>
    <col min="11989" max="11989" width="9.85546875" style="3" bestFit="1" customWidth="1"/>
    <col min="11990" max="11990" width="9.140625" style="3" bestFit="1" customWidth="1"/>
    <col min="11991" max="11991" width="16" style="3" bestFit="1" customWidth="1"/>
    <col min="11992" max="11992" width="9" style="3" bestFit="1" customWidth="1"/>
    <col min="11993" max="11993" width="7.85546875" style="3" bestFit="1" customWidth="1"/>
    <col min="11994" max="11994" width="11.7109375" style="3" bestFit="1" customWidth="1"/>
    <col min="11995" max="11995" width="14.28515625" style="3" customWidth="1"/>
    <col min="11996" max="11996" width="11.7109375" style="3" bestFit="1" customWidth="1"/>
    <col min="11997" max="11997" width="14.140625" style="3" bestFit="1" customWidth="1"/>
    <col min="11998" max="11998" width="16.7109375" style="3" customWidth="1"/>
    <col min="11999" max="11999" width="16.5703125" style="3" customWidth="1"/>
    <col min="12000" max="12001" width="7.85546875" style="3" bestFit="1" customWidth="1"/>
    <col min="12002" max="12002" width="8" style="3" bestFit="1" customWidth="1"/>
    <col min="12003" max="12004" width="7.85546875" style="3" bestFit="1" customWidth="1"/>
    <col min="12005" max="12005" width="9.7109375" style="3" customWidth="1"/>
    <col min="12006" max="12006" width="12.85546875" style="3" customWidth="1"/>
    <col min="12007" max="12243" width="9.140625" style="3"/>
    <col min="12244" max="12244" width="9" style="3" bestFit="1" customWidth="1"/>
    <col min="12245" max="12245" width="9.85546875" style="3" bestFit="1" customWidth="1"/>
    <col min="12246" max="12246" width="9.140625" style="3" bestFit="1" customWidth="1"/>
    <col min="12247" max="12247" width="16" style="3" bestFit="1" customWidth="1"/>
    <col min="12248" max="12248" width="9" style="3" bestFit="1" customWidth="1"/>
    <col min="12249" max="12249" width="7.85546875" style="3" bestFit="1" customWidth="1"/>
    <col min="12250" max="12250" width="11.7109375" style="3" bestFit="1" customWidth="1"/>
    <col min="12251" max="12251" width="14.28515625" style="3" customWidth="1"/>
    <col min="12252" max="12252" width="11.7109375" style="3" bestFit="1" customWidth="1"/>
    <col min="12253" max="12253" width="14.140625" style="3" bestFit="1" customWidth="1"/>
    <col min="12254" max="12254" width="16.7109375" style="3" customWidth="1"/>
    <col min="12255" max="12255" width="16.5703125" style="3" customWidth="1"/>
    <col min="12256" max="12257" width="7.85546875" style="3" bestFit="1" customWidth="1"/>
    <col min="12258" max="12258" width="8" style="3" bestFit="1" customWidth="1"/>
    <col min="12259" max="12260" width="7.85546875" style="3" bestFit="1" customWidth="1"/>
    <col min="12261" max="12261" width="9.7109375" style="3" customWidth="1"/>
    <col min="12262" max="12262" width="12.85546875" style="3" customWidth="1"/>
    <col min="12263" max="12499" width="9.140625" style="3"/>
    <col min="12500" max="12500" width="9" style="3" bestFit="1" customWidth="1"/>
    <col min="12501" max="12501" width="9.85546875" style="3" bestFit="1" customWidth="1"/>
    <col min="12502" max="12502" width="9.140625" style="3" bestFit="1" customWidth="1"/>
    <col min="12503" max="12503" width="16" style="3" bestFit="1" customWidth="1"/>
    <col min="12504" max="12504" width="9" style="3" bestFit="1" customWidth="1"/>
    <col min="12505" max="12505" width="7.85546875" style="3" bestFit="1" customWidth="1"/>
    <col min="12506" max="12506" width="11.7109375" style="3" bestFit="1" customWidth="1"/>
    <col min="12507" max="12507" width="14.28515625" style="3" customWidth="1"/>
    <col min="12508" max="12508" width="11.7109375" style="3" bestFit="1" customWidth="1"/>
    <col min="12509" max="12509" width="14.140625" style="3" bestFit="1" customWidth="1"/>
    <col min="12510" max="12510" width="16.7109375" style="3" customWidth="1"/>
    <col min="12511" max="12511" width="16.5703125" style="3" customWidth="1"/>
    <col min="12512" max="12513" width="7.85546875" style="3" bestFit="1" customWidth="1"/>
    <col min="12514" max="12514" width="8" style="3" bestFit="1" customWidth="1"/>
    <col min="12515" max="12516" width="7.85546875" style="3" bestFit="1" customWidth="1"/>
    <col min="12517" max="12517" width="9.7109375" style="3" customWidth="1"/>
    <col min="12518" max="12518" width="12.85546875" style="3" customWidth="1"/>
    <col min="12519" max="12755" width="9.140625" style="3"/>
    <col min="12756" max="12756" width="9" style="3" bestFit="1" customWidth="1"/>
    <col min="12757" max="12757" width="9.85546875" style="3" bestFit="1" customWidth="1"/>
    <col min="12758" max="12758" width="9.140625" style="3" bestFit="1" customWidth="1"/>
    <col min="12759" max="12759" width="16" style="3" bestFit="1" customWidth="1"/>
    <col min="12760" max="12760" width="9" style="3" bestFit="1" customWidth="1"/>
    <col min="12761" max="12761" width="7.85546875" style="3" bestFit="1" customWidth="1"/>
    <col min="12762" max="12762" width="11.7109375" style="3" bestFit="1" customWidth="1"/>
    <col min="12763" max="12763" width="14.28515625" style="3" customWidth="1"/>
    <col min="12764" max="12764" width="11.7109375" style="3" bestFit="1" customWidth="1"/>
    <col min="12765" max="12765" width="14.140625" style="3" bestFit="1" customWidth="1"/>
    <col min="12766" max="12766" width="16.7109375" style="3" customWidth="1"/>
    <col min="12767" max="12767" width="16.5703125" style="3" customWidth="1"/>
    <col min="12768" max="12769" width="7.85546875" style="3" bestFit="1" customWidth="1"/>
    <col min="12770" max="12770" width="8" style="3" bestFit="1" customWidth="1"/>
    <col min="12771" max="12772" width="7.85546875" style="3" bestFit="1" customWidth="1"/>
    <col min="12773" max="12773" width="9.7109375" style="3" customWidth="1"/>
    <col min="12774" max="12774" width="12.85546875" style="3" customWidth="1"/>
    <col min="12775" max="13011" width="9.140625" style="3"/>
    <col min="13012" max="13012" width="9" style="3" bestFit="1" customWidth="1"/>
    <col min="13013" max="13013" width="9.85546875" style="3" bestFit="1" customWidth="1"/>
    <col min="13014" max="13014" width="9.140625" style="3" bestFit="1" customWidth="1"/>
    <col min="13015" max="13015" width="16" style="3" bestFit="1" customWidth="1"/>
    <col min="13016" max="13016" width="9" style="3" bestFit="1" customWidth="1"/>
    <col min="13017" max="13017" width="7.85546875" style="3" bestFit="1" customWidth="1"/>
    <col min="13018" max="13018" width="11.7109375" style="3" bestFit="1" customWidth="1"/>
    <col min="13019" max="13019" width="14.28515625" style="3" customWidth="1"/>
    <col min="13020" max="13020" width="11.7109375" style="3" bestFit="1" customWidth="1"/>
    <col min="13021" max="13021" width="14.140625" style="3" bestFit="1" customWidth="1"/>
    <col min="13022" max="13022" width="16.7109375" style="3" customWidth="1"/>
    <col min="13023" max="13023" width="16.5703125" style="3" customWidth="1"/>
    <col min="13024" max="13025" width="7.85546875" style="3" bestFit="1" customWidth="1"/>
    <col min="13026" max="13026" width="8" style="3" bestFit="1" customWidth="1"/>
    <col min="13027" max="13028" width="7.85546875" style="3" bestFit="1" customWidth="1"/>
    <col min="13029" max="13029" width="9.7109375" style="3" customWidth="1"/>
    <col min="13030" max="13030" width="12.85546875" style="3" customWidth="1"/>
    <col min="13031" max="13267" width="9.140625" style="3"/>
    <col min="13268" max="13268" width="9" style="3" bestFit="1" customWidth="1"/>
    <col min="13269" max="13269" width="9.85546875" style="3" bestFit="1" customWidth="1"/>
    <col min="13270" max="13270" width="9.140625" style="3" bestFit="1" customWidth="1"/>
    <col min="13271" max="13271" width="16" style="3" bestFit="1" customWidth="1"/>
    <col min="13272" max="13272" width="9" style="3" bestFit="1" customWidth="1"/>
    <col min="13273" max="13273" width="7.85546875" style="3" bestFit="1" customWidth="1"/>
    <col min="13274" max="13274" width="11.7109375" style="3" bestFit="1" customWidth="1"/>
    <col min="13275" max="13275" width="14.28515625" style="3" customWidth="1"/>
    <col min="13276" max="13276" width="11.7109375" style="3" bestFit="1" customWidth="1"/>
    <col min="13277" max="13277" width="14.140625" style="3" bestFit="1" customWidth="1"/>
    <col min="13278" max="13278" width="16.7109375" style="3" customWidth="1"/>
    <col min="13279" max="13279" width="16.5703125" style="3" customWidth="1"/>
    <col min="13280" max="13281" width="7.85546875" style="3" bestFit="1" customWidth="1"/>
    <col min="13282" max="13282" width="8" style="3" bestFit="1" customWidth="1"/>
    <col min="13283" max="13284" width="7.85546875" style="3" bestFit="1" customWidth="1"/>
    <col min="13285" max="13285" width="9.7109375" style="3" customWidth="1"/>
    <col min="13286" max="13286" width="12.85546875" style="3" customWidth="1"/>
    <col min="13287" max="13523" width="9.140625" style="3"/>
    <col min="13524" max="13524" width="9" style="3" bestFit="1" customWidth="1"/>
    <col min="13525" max="13525" width="9.85546875" style="3" bestFit="1" customWidth="1"/>
    <col min="13526" max="13526" width="9.140625" style="3" bestFit="1" customWidth="1"/>
    <col min="13527" max="13527" width="16" style="3" bestFit="1" customWidth="1"/>
    <col min="13528" max="13528" width="9" style="3" bestFit="1" customWidth="1"/>
    <col min="13529" max="13529" width="7.85546875" style="3" bestFit="1" customWidth="1"/>
    <col min="13530" max="13530" width="11.7109375" style="3" bestFit="1" customWidth="1"/>
    <col min="13531" max="13531" width="14.28515625" style="3" customWidth="1"/>
    <col min="13532" max="13532" width="11.7109375" style="3" bestFit="1" customWidth="1"/>
    <col min="13533" max="13533" width="14.140625" style="3" bestFit="1" customWidth="1"/>
    <col min="13534" max="13534" width="16.7109375" style="3" customWidth="1"/>
    <col min="13535" max="13535" width="16.5703125" style="3" customWidth="1"/>
    <col min="13536" max="13537" width="7.85546875" style="3" bestFit="1" customWidth="1"/>
    <col min="13538" max="13538" width="8" style="3" bestFit="1" customWidth="1"/>
    <col min="13539" max="13540" width="7.85546875" style="3" bestFit="1" customWidth="1"/>
    <col min="13541" max="13541" width="9.7109375" style="3" customWidth="1"/>
    <col min="13542" max="13542" width="12.85546875" style="3" customWidth="1"/>
    <col min="13543" max="13779" width="9.140625" style="3"/>
    <col min="13780" max="13780" width="9" style="3" bestFit="1" customWidth="1"/>
    <col min="13781" max="13781" width="9.85546875" style="3" bestFit="1" customWidth="1"/>
    <col min="13782" max="13782" width="9.140625" style="3" bestFit="1" customWidth="1"/>
    <col min="13783" max="13783" width="16" style="3" bestFit="1" customWidth="1"/>
    <col min="13784" max="13784" width="9" style="3" bestFit="1" customWidth="1"/>
    <col min="13785" max="13785" width="7.85546875" style="3" bestFit="1" customWidth="1"/>
    <col min="13786" max="13786" width="11.7109375" style="3" bestFit="1" customWidth="1"/>
    <col min="13787" max="13787" width="14.28515625" style="3" customWidth="1"/>
    <col min="13788" max="13788" width="11.7109375" style="3" bestFit="1" customWidth="1"/>
    <col min="13789" max="13789" width="14.140625" style="3" bestFit="1" customWidth="1"/>
    <col min="13790" max="13790" width="16.7109375" style="3" customWidth="1"/>
    <col min="13791" max="13791" width="16.5703125" style="3" customWidth="1"/>
    <col min="13792" max="13793" width="7.85546875" style="3" bestFit="1" customWidth="1"/>
    <col min="13794" max="13794" width="8" style="3" bestFit="1" customWidth="1"/>
    <col min="13795" max="13796" width="7.85546875" style="3" bestFit="1" customWidth="1"/>
    <col min="13797" max="13797" width="9.7109375" style="3" customWidth="1"/>
    <col min="13798" max="13798" width="12.85546875" style="3" customWidth="1"/>
    <col min="13799" max="14035" width="9.140625" style="3"/>
    <col min="14036" max="14036" width="9" style="3" bestFit="1" customWidth="1"/>
    <col min="14037" max="14037" width="9.85546875" style="3" bestFit="1" customWidth="1"/>
    <col min="14038" max="14038" width="9.140625" style="3" bestFit="1" customWidth="1"/>
    <col min="14039" max="14039" width="16" style="3" bestFit="1" customWidth="1"/>
    <col min="14040" max="14040" width="9" style="3" bestFit="1" customWidth="1"/>
    <col min="14041" max="14041" width="7.85546875" style="3" bestFit="1" customWidth="1"/>
    <col min="14042" max="14042" width="11.7109375" style="3" bestFit="1" customWidth="1"/>
    <col min="14043" max="14043" width="14.28515625" style="3" customWidth="1"/>
    <col min="14044" max="14044" width="11.7109375" style="3" bestFit="1" customWidth="1"/>
    <col min="14045" max="14045" width="14.140625" style="3" bestFit="1" customWidth="1"/>
    <col min="14046" max="14046" width="16.7109375" style="3" customWidth="1"/>
    <col min="14047" max="14047" width="16.5703125" style="3" customWidth="1"/>
    <col min="14048" max="14049" width="7.85546875" style="3" bestFit="1" customWidth="1"/>
    <col min="14050" max="14050" width="8" style="3" bestFit="1" customWidth="1"/>
    <col min="14051" max="14052" width="7.85546875" style="3" bestFit="1" customWidth="1"/>
    <col min="14053" max="14053" width="9.7109375" style="3" customWidth="1"/>
    <col min="14054" max="14054" width="12.85546875" style="3" customWidth="1"/>
    <col min="14055" max="14291" width="9.140625" style="3"/>
    <col min="14292" max="14292" width="9" style="3" bestFit="1" customWidth="1"/>
    <col min="14293" max="14293" width="9.85546875" style="3" bestFit="1" customWidth="1"/>
    <col min="14294" max="14294" width="9.140625" style="3" bestFit="1" customWidth="1"/>
    <col min="14295" max="14295" width="16" style="3" bestFit="1" customWidth="1"/>
    <col min="14296" max="14296" width="9" style="3" bestFit="1" customWidth="1"/>
    <col min="14297" max="14297" width="7.85546875" style="3" bestFit="1" customWidth="1"/>
    <col min="14298" max="14298" width="11.7109375" style="3" bestFit="1" customWidth="1"/>
    <col min="14299" max="14299" width="14.28515625" style="3" customWidth="1"/>
    <col min="14300" max="14300" width="11.7109375" style="3" bestFit="1" customWidth="1"/>
    <col min="14301" max="14301" width="14.140625" style="3" bestFit="1" customWidth="1"/>
    <col min="14302" max="14302" width="16.7109375" style="3" customWidth="1"/>
    <col min="14303" max="14303" width="16.5703125" style="3" customWidth="1"/>
    <col min="14304" max="14305" width="7.85546875" style="3" bestFit="1" customWidth="1"/>
    <col min="14306" max="14306" width="8" style="3" bestFit="1" customWidth="1"/>
    <col min="14307" max="14308" width="7.85546875" style="3" bestFit="1" customWidth="1"/>
    <col min="14309" max="14309" width="9.7109375" style="3" customWidth="1"/>
    <col min="14310" max="14310" width="12.85546875" style="3" customWidth="1"/>
    <col min="14311" max="14547" width="9.140625" style="3"/>
    <col min="14548" max="14548" width="9" style="3" bestFit="1" customWidth="1"/>
    <col min="14549" max="14549" width="9.85546875" style="3" bestFit="1" customWidth="1"/>
    <col min="14550" max="14550" width="9.140625" style="3" bestFit="1" customWidth="1"/>
    <col min="14551" max="14551" width="16" style="3" bestFit="1" customWidth="1"/>
    <col min="14552" max="14552" width="9" style="3" bestFit="1" customWidth="1"/>
    <col min="14553" max="14553" width="7.85546875" style="3" bestFit="1" customWidth="1"/>
    <col min="14554" max="14554" width="11.7109375" style="3" bestFit="1" customWidth="1"/>
    <col min="14555" max="14555" width="14.28515625" style="3" customWidth="1"/>
    <col min="14556" max="14556" width="11.7109375" style="3" bestFit="1" customWidth="1"/>
    <col min="14557" max="14557" width="14.140625" style="3" bestFit="1" customWidth="1"/>
    <col min="14558" max="14558" width="16.7109375" style="3" customWidth="1"/>
    <col min="14559" max="14559" width="16.5703125" style="3" customWidth="1"/>
    <col min="14560" max="14561" width="7.85546875" style="3" bestFit="1" customWidth="1"/>
    <col min="14562" max="14562" width="8" style="3" bestFit="1" customWidth="1"/>
    <col min="14563" max="14564" width="7.85546875" style="3" bestFit="1" customWidth="1"/>
    <col min="14565" max="14565" width="9.7109375" style="3" customWidth="1"/>
    <col min="14566" max="14566" width="12.85546875" style="3" customWidth="1"/>
    <col min="14567" max="14803" width="9.140625" style="3"/>
    <col min="14804" max="14804" width="9" style="3" bestFit="1" customWidth="1"/>
    <col min="14805" max="14805" width="9.85546875" style="3" bestFit="1" customWidth="1"/>
    <col min="14806" max="14806" width="9.140625" style="3" bestFit="1" customWidth="1"/>
    <col min="14807" max="14807" width="16" style="3" bestFit="1" customWidth="1"/>
    <col min="14808" max="14808" width="9" style="3" bestFit="1" customWidth="1"/>
    <col min="14809" max="14809" width="7.85546875" style="3" bestFit="1" customWidth="1"/>
    <col min="14810" max="14810" width="11.7109375" style="3" bestFit="1" customWidth="1"/>
    <col min="14811" max="14811" width="14.28515625" style="3" customWidth="1"/>
    <col min="14812" max="14812" width="11.7109375" style="3" bestFit="1" customWidth="1"/>
    <col min="14813" max="14813" width="14.140625" style="3" bestFit="1" customWidth="1"/>
    <col min="14814" max="14814" width="16.7109375" style="3" customWidth="1"/>
    <col min="14815" max="14815" width="16.5703125" style="3" customWidth="1"/>
    <col min="14816" max="14817" width="7.85546875" style="3" bestFit="1" customWidth="1"/>
    <col min="14818" max="14818" width="8" style="3" bestFit="1" customWidth="1"/>
    <col min="14819" max="14820" width="7.85546875" style="3" bestFit="1" customWidth="1"/>
    <col min="14821" max="14821" width="9.7109375" style="3" customWidth="1"/>
    <col min="14822" max="14822" width="12.85546875" style="3" customWidth="1"/>
    <col min="14823" max="15059" width="9.140625" style="3"/>
    <col min="15060" max="15060" width="9" style="3" bestFit="1" customWidth="1"/>
    <col min="15061" max="15061" width="9.85546875" style="3" bestFit="1" customWidth="1"/>
    <col min="15062" max="15062" width="9.140625" style="3" bestFit="1" customWidth="1"/>
    <col min="15063" max="15063" width="16" style="3" bestFit="1" customWidth="1"/>
    <col min="15064" max="15064" width="9" style="3" bestFit="1" customWidth="1"/>
    <col min="15065" max="15065" width="7.85546875" style="3" bestFit="1" customWidth="1"/>
    <col min="15066" max="15066" width="11.7109375" style="3" bestFit="1" customWidth="1"/>
    <col min="15067" max="15067" width="14.28515625" style="3" customWidth="1"/>
    <col min="15068" max="15068" width="11.7109375" style="3" bestFit="1" customWidth="1"/>
    <col min="15069" max="15069" width="14.140625" style="3" bestFit="1" customWidth="1"/>
    <col min="15070" max="15070" width="16.7109375" style="3" customWidth="1"/>
    <col min="15071" max="15071" width="16.5703125" style="3" customWidth="1"/>
    <col min="15072" max="15073" width="7.85546875" style="3" bestFit="1" customWidth="1"/>
    <col min="15074" max="15074" width="8" style="3" bestFit="1" customWidth="1"/>
    <col min="15075" max="15076" width="7.85546875" style="3" bestFit="1" customWidth="1"/>
    <col min="15077" max="15077" width="9.7109375" style="3" customWidth="1"/>
    <col min="15078" max="15078" width="12.85546875" style="3" customWidth="1"/>
    <col min="15079" max="15315" width="9.140625" style="3"/>
    <col min="15316" max="15316" width="9" style="3" bestFit="1" customWidth="1"/>
    <col min="15317" max="15317" width="9.85546875" style="3" bestFit="1" customWidth="1"/>
    <col min="15318" max="15318" width="9.140625" style="3" bestFit="1" customWidth="1"/>
    <col min="15319" max="15319" width="16" style="3" bestFit="1" customWidth="1"/>
    <col min="15320" max="15320" width="9" style="3" bestFit="1" customWidth="1"/>
    <col min="15321" max="15321" width="7.85546875" style="3" bestFit="1" customWidth="1"/>
    <col min="15322" max="15322" width="11.7109375" style="3" bestFit="1" customWidth="1"/>
    <col min="15323" max="15323" width="14.28515625" style="3" customWidth="1"/>
    <col min="15324" max="15324" width="11.7109375" style="3" bestFit="1" customWidth="1"/>
    <col min="15325" max="15325" width="14.140625" style="3" bestFit="1" customWidth="1"/>
    <col min="15326" max="15326" width="16.7109375" style="3" customWidth="1"/>
    <col min="15327" max="15327" width="16.5703125" style="3" customWidth="1"/>
    <col min="15328" max="15329" width="7.85546875" style="3" bestFit="1" customWidth="1"/>
    <col min="15330" max="15330" width="8" style="3" bestFit="1" customWidth="1"/>
    <col min="15331" max="15332" width="7.85546875" style="3" bestFit="1" customWidth="1"/>
    <col min="15333" max="15333" width="9.7109375" style="3" customWidth="1"/>
    <col min="15334" max="15334" width="12.85546875" style="3" customWidth="1"/>
    <col min="15335" max="15571" width="9.140625" style="3"/>
    <col min="15572" max="15572" width="9" style="3" bestFit="1" customWidth="1"/>
    <col min="15573" max="15573" width="9.85546875" style="3" bestFit="1" customWidth="1"/>
    <col min="15574" max="15574" width="9.140625" style="3" bestFit="1" customWidth="1"/>
    <col min="15575" max="15575" width="16" style="3" bestFit="1" customWidth="1"/>
    <col min="15576" max="15576" width="9" style="3" bestFit="1" customWidth="1"/>
    <col min="15577" max="15577" width="7.85546875" style="3" bestFit="1" customWidth="1"/>
    <col min="15578" max="15578" width="11.7109375" style="3" bestFit="1" customWidth="1"/>
    <col min="15579" max="15579" width="14.28515625" style="3" customWidth="1"/>
    <col min="15580" max="15580" width="11.7109375" style="3" bestFit="1" customWidth="1"/>
    <col min="15581" max="15581" width="14.140625" style="3" bestFit="1" customWidth="1"/>
    <col min="15582" max="15582" width="16.7109375" style="3" customWidth="1"/>
    <col min="15583" max="15583" width="16.5703125" style="3" customWidth="1"/>
    <col min="15584" max="15585" width="7.85546875" style="3" bestFit="1" customWidth="1"/>
    <col min="15586" max="15586" width="8" style="3" bestFit="1" customWidth="1"/>
    <col min="15587" max="15588" width="7.85546875" style="3" bestFit="1" customWidth="1"/>
    <col min="15589" max="15589" width="9.7109375" style="3" customWidth="1"/>
    <col min="15590" max="15590" width="12.85546875" style="3" customWidth="1"/>
    <col min="15591" max="15827" width="9.140625" style="3"/>
    <col min="15828" max="15828" width="9" style="3" bestFit="1" customWidth="1"/>
    <col min="15829" max="15829" width="9.85546875" style="3" bestFit="1" customWidth="1"/>
    <col min="15830" max="15830" width="9.140625" style="3" bestFit="1" customWidth="1"/>
    <col min="15831" max="15831" width="16" style="3" bestFit="1" customWidth="1"/>
    <col min="15832" max="15832" width="9" style="3" bestFit="1" customWidth="1"/>
    <col min="15833" max="15833" width="7.85546875" style="3" bestFit="1" customWidth="1"/>
    <col min="15834" max="15834" width="11.7109375" style="3" bestFit="1" customWidth="1"/>
    <col min="15835" max="15835" width="14.28515625" style="3" customWidth="1"/>
    <col min="15836" max="15836" width="11.7109375" style="3" bestFit="1" customWidth="1"/>
    <col min="15837" max="15837" width="14.140625" style="3" bestFit="1" customWidth="1"/>
    <col min="15838" max="15838" width="16.7109375" style="3" customWidth="1"/>
    <col min="15839" max="15839" width="16.5703125" style="3" customWidth="1"/>
    <col min="15840" max="15841" width="7.85546875" style="3" bestFit="1" customWidth="1"/>
    <col min="15842" max="15842" width="8" style="3" bestFit="1" customWidth="1"/>
    <col min="15843" max="15844" width="7.85546875" style="3" bestFit="1" customWidth="1"/>
    <col min="15845" max="15845" width="9.7109375" style="3" customWidth="1"/>
    <col min="15846" max="15846" width="12.85546875" style="3" customWidth="1"/>
    <col min="15847" max="16083" width="9.140625" style="3"/>
    <col min="16084" max="16084" width="9" style="3" bestFit="1" customWidth="1"/>
    <col min="16085" max="16085" width="9.85546875" style="3" bestFit="1" customWidth="1"/>
    <col min="16086" max="16086" width="9.140625" style="3" bestFit="1" customWidth="1"/>
    <col min="16087" max="16087" width="16" style="3" bestFit="1" customWidth="1"/>
    <col min="16088" max="16088" width="9" style="3" bestFit="1" customWidth="1"/>
    <col min="16089" max="16089" width="7.85546875" style="3" bestFit="1" customWidth="1"/>
    <col min="16090" max="16090" width="11.7109375" style="3" bestFit="1" customWidth="1"/>
    <col min="16091" max="16091" width="14.28515625" style="3" customWidth="1"/>
    <col min="16092" max="16092" width="11.7109375" style="3" bestFit="1" customWidth="1"/>
    <col min="16093" max="16093" width="14.140625" style="3" bestFit="1" customWidth="1"/>
    <col min="16094" max="16094" width="16.7109375" style="3" customWidth="1"/>
    <col min="16095" max="16095" width="16.5703125" style="3" customWidth="1"/>
    <col min="16096" max="16097" width="7.85546875" style="3" bestFit="1" customWidth="1"/>
    <col min="16098" max="16098" width="8" style="3" bestFit="1" customWidth="1"/>
    <col min="16099" max="16100" width="7.85546875" style="3" bestFit="1" customWidth="1"/>
    <col min="16101" max="16101" width="9.7109375" style="3" customWidth="1"/>
    <col min="16102" max="16102" width="12.85546875" style="3" customWidth="1"/>
    <col min="16103" max="16384" width="9.140625" style="3"/>
  </cols>
  <sheetData>
    <row r="1" spans="1:12" s="6" customFormat="1" ht="34.5" customHeight="1">
      <c r="A1" s="549" t="s">
        <v>1</v>
      </c>
      <c r="B1" s="551" t="s">
        <v>0</v>
      </c>
      <c r="C1" s="523" t="s">
        <v>7</v>
      </c>
      <c r="D1" s="623" t="s">
        <v>46</v>
      </c>
      <c r="E1" s="624"/>
      <c r="F1" s="625"/>
      <c r="G1" s="616" t="s">
        <v>180</v>
      </c>
      <c r="H1" s="621" t="s">
        <v>58</v>
      </c>
      <c r="I1" s="618" t="s">
        <v>29</v>
      </c>
      <c r="J1" s="619"/>
      <c r="K1" s="619"/>
      <c r="L1" s="620"/>
    </row>
    <row r="2" spans="1:12" ht="34.5" customHeight="1" thickBot="1">
      <c r="A2" s="550"/>
      <c r="B2" s="552"/>
      <c r="C2" s="524"/>
      <c r="D2" s="54" t="s">
        <v>23</v>
      </c>
      <c r="E2" s="25" t="s">
        <v>106</v>
      </c>
      <c r="F2" s="268" t="s">
        <v>43</v>
      </c>
      <c r="G2" s="617"/>
      <c r="H2" s="622"/>
      <c r="I2" s="512"/>
      <c r="J2" s="513"/>
      <c r="K2" s="513"/>
      <c r="L2" s="514"/>
    </row>
    <row r="3" spans="1:12" s="104" customFormat="1" ht="14.25">
      <c r="A3" s="626" t="str">
        <f>'1-συμβολαια'!A3</f>
        <v>..????..</v>
      </c>
      <c r="B3" s="175" t="str">
        <f>'1-συμβολαια'!C3</f>
        <v>κληρονομιά πατρός ΑΠΟΔΟΧΗ</v>
      </c>
      <c r="C3" s="398">
        <f>'1-συμβολαια'!D3</f>
        <v>0</v>
      </c>
      <c r="D3" s="177">
        <v>1</v>
      </c>
      <c r="E3" s="177">
        <v>4</v>
      </c>
      <c r="F3" s="230">
        <v>1</v>
      </c>
      <c r="G3" s="288"/>
      <c r="H3" s="394"/>
      <c r="I3" s="339"/>
      <c r="J3" s="224" t="s">
        <v>170</v>
      </c>
      <c r="K3" s="338"/>
      <c r="L3" s="338"/>
    </row>
    <row r="4" spans="1:12" s="104" customFormat="1" ht="14.25">
      <c r="A4" s="627"/>
      <c r="B4" s="175" t="str">
        <f>'1-συμβολαια'!C4</f>
        <v>κληρονομιά μητρός ΑΠΟΔΟΧΗ - ΑΤΥΠΗ</v>
      </c>
      <c r="C4" s="398">
        <f>'1-συμβολαια'!D4</f>
        <v>0</v>
      </c>
      <c r="D4" s="395"/>
      <c r="E4" s="395"/>
      <c r="F4" s="396"/>
      <c r="G4" s="397"/>
      <c r="H4" s="394"/>
      <c r="I4" s="153" t="s">
        <v>179</v>
      </c>
      <c r="J4" s="153" t="s">
        <v>170</v>
      </c>
      <c r="K4" s="338"/>
      <c r="L4" s="338"/>
    </row>
    <row r="5" spans="1:12" s="104" customFormat="1" ht="14.25">
      <c r="A5" s="627"/>
      <c r="B5" s="175" t="str">
        <f>'1-συμβολαια'!C5</f>
        <v>κληρονομιά πατρός από μητέρα ΑΠΟΔΟΧΗ - ΑΤΥΠΗ</v>
      </c>
      <c r="C5" s="398">
        <f>'1-συμβολαια'!D5</f>
        <v>0</v>
      </c>
      <c r="D5" s="395"/>
      <c r="E5" s="395"/>
      <c r="F5" s="396"/>
      <c r="G5" s="397"/>
      <c r="H5" s="178">
        <v>1</v>
      </c>
      <c r="I5" s="153" t="s">
        <v>179</v>
      </c>
      <c r="J5" s="153" t="s">
        <v>170</v>
      </c>
      <c r="K5" s="338"/>
      <c r="L5" s="338"/>
    </row>
    <row r="6" spans="1:12" s="104" customFormat="1" ht="14.25">
      <c r="A6" s="628"/>
      <c r="B6" s="175" t="str">
        <f>'1-συμβολαια'!C6</f>
        <v>δωρεά παππού σε πατέρα - ΑΤΥΠΗ 1940</v>
      </c>
      <c r="C6" s="398">
        <f>'1-συμβολαια'!D6</f>
        <v>0</v>
      </c>
      <c r="D6" s="395"/>
      <c r="E6" s="395"/>
      <c r="F6" s="396"/>
      <c r="G6" s="397"/>
      <c r="H6" s="178">
        <v>1</v>
      </c>
      <c r="I6" s="153" t="s">
        <v>179</v>
      </c>
      <c r="J6" s="153" t="s">
        <v>170</v>
      </c>
      <c r="K6" s="338"/>
      <c r="L6" s="338"/>
    </row>
    <row r="7" spans="1:12" s="104" customFormat="1" ht="14.25">
      <c r="A7" s="629" t="str">
        <f>'1-συμβολαια'!A7</f>
        <v>..????..</v>
      </c>
      <c r="B7" s="175" t="str">
        <f>'1-συμβολαια'!C7</f>
        <v>κληρονομιάς ΑΠΟΔΟΧΗ</v>
      </c>
      <c r="C7" s="398">
        <f>'1-συμβολαια'!D7</f>
        <v>0</v>
      </c>
      <c r="D7" s="177">
        <v>1</v>
      </c>
      <c r="E7" s="177">
        <v>4</v>
      </c>
      <c r="F7" s="230">
        <v>1</v>
      </c>
      <c r="G7" s="288"/>
      <c r="H7" s="394"/>
      <c r="I7" s="339"/>
      <c r="J7" s="224" t="s">
        <v>170</v>
      </c>
      <c r="K7" s="338"/>
      <c r="L7" s="338"/>
    </row>
    <row r="8" spans="1:12" s="104" customFormat="1" ht="14.25">
      <c r="A8" s="627"/>
      <c r="B8" s="175" t="str">
        <f>'1-συμβολαια'!C8</f>
        <v>κληρονομιάς ΑΠΟΔΟΧΗ πατρός από αδερφό - ΑΤΥΠΗ</v>
      </c>
      <c r="C8" s="398">
        <f>'1-συμβολαια'!D8</f>
        <v>0</v>
      </c>
      <c r="D8" s="395"/>
      <c r="E8" s="395"/>
      <c r="F8" s="396"/>
      <c r="G8" s="397"/>
      <c r="H8" s="178">
        <v>1</v>
      </c>
      <c r="I8" s="153" t="s">
        <v>179</v>
      </c>
      <c r="J8" s="153" t="s">
        <v>170</v>
      </c>
      <c r="K8" s="338"/>
      <c r="L8" s="338"/>
    </row>
    <row r="9" spans="1:12" s="104" customFormat="1" ht="14.25">
      <c r="A9" s="628"/>
      <c r="B9" s="175" t="str">
        <f>'1-συμβολαια'!C9</f>
        <v>κληρονομιάς ΑΠΟΔΟΧΗ μητρός από αδερφό - ΑΤΥΠΗ</v>
      </c>
      <c r="C9" s="398">
        <f>'1-συμβολαια'!D9</f>
        <v>0</v>
      </c>
      <c r="D9" s="395"/>
      <c r="E9" s="395"/>
      <c r="F9" s="396"/>
      <c r="G9" s="397"/>
      <c r="H9" s="178">
        <v>1</v>
      </c>
      <c r="I9" s="153" t="s">
        <v>179</v>
      </c>
      <c r="J9" s="153" t="s">
        <v>170</v>
      </c>
      <c r="K9" s="338"/>
      <c r="L9" s="338"/>
    </row>
    <row r="10" spans="1:12" s="104" customFormat="1" ht="14.25">
      <c r="A10" s="312" t="str">
        <f>'1-συμβολαια'!A10</f>
        <v>..????..</v>
      </c>
      <c r="B10" s="175" t="str">
        <f>'1-συμβολαια'!C10</f>
        <v>δωρεά</v>
      </c>
      <c r="C10" s="176">
        <f>'1-συμβολαια'!D10</f>
        <v>40814.230000000003</v>
      </c>
      <c r="D10" s="177">
        <v>3</v>
      </c>
      <c r="E10" s="177">
        <v>4</v>
      </c>
      <c r="F10" s="230">
        <v>3</v>
      </c>
      <c r="G10" s="288"/>
      <c r="H10" s="394"/>
      <c r="I10" s="339"/>
      <c r="J10" s="224" t="s">
        <v>170</v>
      </c>
      <c r="K10" s="338"/>
      <c r="L10" s="338"/>
    </row>
    <row r="11" spans="1:12" s="104" customFormat="1" ht="14.25">
      <c r="A11" s="312" t="str">
        <f>'1-συμβολαια'!A11</f>
        <v>..????..</v>
      </c>
      <c r="B11" s="175" t="str">
        <f>'1-συμβολαια'!C11</f>
        <v>πληρεξούσιο</v>
      </c>
      <c r="C11" s="398">
        <f>'1-συμβολαια'!D11</f>
        <v>0</v>
      </c>
      <c r="D11" s="177">
        <v>1</v>
      </c>
      <c r="E11" s="177">
        <v>2</v>
      </c>
      <c r="F11" s="230">
        <v>1</v>
      </c>
      <c r="G11" s="165">
        <v>1</v>
      </c>
      <c r="H11" s="394"/>
      <c r="I11" s="339"/>
      <c r="J11" s="339"/>
      <c r="K11" s="338"/>
      <c r="L11" s="338"/>
    </row>
    <row r="12" spans="1:12" s="104" customFormat="1" ht="14.25">
      <c r="A12" s="312" t="str">
        <f>'1-συμβολαια'!A12</f>
        <v>..????..</v>
      </c>
      <c r="B12" s="175" t="str">
        <f>'1-συμβολαια'!C12</f>
        <v>πληρεξούσιο</v>
      </c>
      <c r="C12" s="398">
        <f>'1-συμβολαια'!D12</f>
        <v>0</v>
      </c>
      <c r="D12" s="177">
        <v>1</v>
      </c>
      <c r="E12" s="177">
        <v>4</v>
      </c>
      <c r="F12" s="230">
        <v>1</v>
      </c>
      <c r="G12" s="165">
        <v>1</v>
      </c>
      <c r="H12" s="394"/>
      <c r="I12" s="339"/>
      <c r="J12" s="339"/>
      <c r="K12" s="338"/>
      <c r="L12" s="338"/>
    </row>
    <row r="13" spans="1:12" s="104" customFormat="1" ht="14.25">
      <c r="A13" s="312" t="str">
        <f>'1-συμβολαια'!A13</f>
        <v>..????..</v>
      </c>
      <c r="B13" s="175" t="str">
        <f>'1-συμβολαια'!C13</f>
        <v>πληρεξούσιο</v>
      </c>
      <c r="C13" s="398">
        <f>'1-συμβολαια'!D13</f>
        <v>0</v>
      </c>
      <c r="D13" s="165">
        <v>1</v>
      </c>
      <c r="E13" s="177">
        <v>2</v>
      </c>
      <c r="F13" s="336">
        <v>1</v>
      </c>
      <c r="G13" s="165">
        <v>1</v>
      </c>
      <c r="H13" s="394"/>
      <c r="I13" s="339"/>
      <c r="J13" s="339"/>
      <c r="K13" s="338"/>
      <c r="L13" s="338"/>
    </row>
    <row r="14" spans="1:12" s="104" customFormat="1" ht="14.25">
      <c r="A14" s="312" t="str">
        <f>'1-συμβολαια'!A14</f>
        <v>..????..</v>
      </c>
      <c r="B14" s="175" t="str">
        <f>'1-συμβολαια'!C14</f>
        <v>πληρεξούσιο</v>
      </c>
      <c r="C14" s="398">
        <f>'1-συμβολαια'!D14</f>
        <v>0</v>
      </c>
      <c r="D14" s="165">
        <v>1</v>
      </c>
      <c r="E14" s="177">
        <v>4</v>
      </c>
      <c r="F14" s="336">
        <v>1</v>
      </c>
      <c r="G14" s="165">
        <v>1</v>
      </c>
      <c r="H14" s="394"/>
      <c r="I14" s="339"/>
      <c r="J14" s="339"/>
      <c r="K14" s="338"/>
      <c r="L14" s="338"/>
    </row>
    <row r="15" spans="1:12" s="104" customFormat="1" ht="14.25">
      <c r="A15" s="312" t="str">
        <f>'1-συμβολαια'!A15</f>
        <v>..????..</v>
      </c>
      <c r="B15" s="175" t="str">
        <f>'1-συμβολαια'!C15</f>
        <v>μίσθωση 12 έτη  7.800/έτος</v>
      </c>
      <c r="C15" s="176">
        <f>'1-συμβολαια'!D15</f>
        <v>93600</v>
      </c>
      <c r="D15" s="165">
        <v>3</v>
      </c>
      <c r="E15" s="177">
        <v>36</v>
      </c>
      <c r="F15" s="336">
        <v>3</v>
      </c>
      <c r="G15" s="165">
        <v>3</v>
      </c>
      <c r="H15" s="394"/>
      <c r="I15" s="339"/>
      <c r="J15" s="339"/>
      <c r="K15" s="338"/>
      <c r="L15" s="338"/>
    </row>
    <row r="16" spans="1:12" s="104" customFormat="1" ht="14.25">
      <c r="A16" s="312" t="str">
        <f>'1-συμβολαια'!A16</f>
        <v>..????..</v>
      </c>
      <c r="B16" s="175" t="str">
        <f>'1-συμβολαια'!C16</f>
        <v>αγοραπωλησίας ΠΡΟΣΥΜΦΩΝΟ τίμημα = 15.000 αρραβών =</v>
      </c>
      <c r="C16" s="176">
        <f>'1-συμβολαια'!D16</f>
        <v>12114</v>
      </c>
      <c r="D16" s="165">
        <v>3</v>
      </c>
      <c r="E16" s="177">
        <v>4</v>
      </c>
      <c r="F16" s="336">
        <v>3</v>
      </c>
      <c r="G16" s="165">
        <v>3</v>
      </c>
      <c r="H16" s="394"/>
      <c r="I16" s="339"/>
      <c r="J16" s="339"/>
      <c r="K16" s="338"/>
      <c r="L16" s="338"/>
    </row>
    <row r="17" spans="1:16" s="104" customFormat="1" ht="14.25">
      <c r="A17" s="312" t="str">
        <f>'1-συμβολαια'!A17</f>
        <v>..????..</v>
      </c>
      <c r="B17" s="175" t="str">
        <f>'1-συμβολαια'!C17</f>
        <v>πληρεξούσιο</v>
      </c>
      <c r="C17" s="398">
        <f>'1-συμβολαια'!D17</f>
        <v>0</v>
      </c>
      <c r="D17" s="165">
        <v>1</v>
      </c>
      <c r="E17" s="177">
        <v>2</v>
      </c>
      <c r="F17" s="336">
        <v>1</v>
      </c>
      <c r="G17" s="165">
        <v>1</v>
      </c>
      <c r="H17" s="394"/>
      <c r="I17" s="339"/>
      <c r="J17" s="339"/>
      <c r="K17" s="338"/>
      <c r="L17" s="338"/>
    </row>
    <row r="18" spans="1:16" s="104" customFormat="1" ht="14.25">
      <c r="A18" s="312" t="str">
        <f>'1-συμβολαια'!A18</f>
        <v>..????..</v>
      </c>
      <c r="B18" s="175" t="str">
        <f>'1-συμβολαια'!C18</f>
        <v>πληρεξούσιο</v>
      </c>
      <c r="C18" s="398">
        <f>'1-συμβολαια'!D18</f>
        <v>0</v>
      </c>
      <c r="D18" s="165">
        <v>1</v>
      </c>
      <c r="E18" s="177">
        <v>2</v>
      </c>
      <c r="F18" s="336">
        <v>1</v>
      </c>
      <c r="G18" s="165">
        <v>1</v>
      </c>
      <c r="H18" s="394"/>
      <c r="I18" s="339"/>
      <c r="J18" s="339"/>
      <c r="K18" s="338"/>
      <c r="L18" s="338"/>
    </row>
    <row r="19" spans="1:16" s="104" customFormat="1" ht="14.25">
      <c r="A19" s="312" t="str">
        <f>'1-συμβολαια'!A19</f>
        <v>..????..</v>
      </c>
      <c r="B19" s="175" t="str">
        <f>'1-συμβολαια'!C19</f>
        <v>πληρεξούσιο</v>
      </c>
      <c r="C19" s="398">
        <f>'1-συμβολαια'!D19</f>
        <v>0</v>
      </c>
      <c r="D19" s="165">
        <v>1</v>
      </c>
      <c r="E19" s="177">
        <v>2</v>
      </c>
      <c r="F19" s="336">
        <v>1</v>
      </c>
      <c r="G19" s="165">
        <v>1</v>
      </c>
      <c r="H19" s="394"/>
      <c r="I19" s="339"/>
      <c r="J19" s="339"/>
      <c r="K19" s="338"/>
      <c r="L19" s="338"/>
    </row>
    <row r="20" spans="1:16" s="104" customFormat="1" ht="14.25">
      <c r="A20" s="312" t="str">
        <f>'1-συμβολαια'!A20</f>
        <v>..????..</v>
      </c>
      <c r="B20" s="175" t="str">
        <f>'1-συμβολαια'!C20</f>
        <v>πληρεξούσιο</v>
      </c>
      <c r="C20" s="398">
        <f>'1-συμβολαια'!D20</f>
        <v>0</v>
      </c>
      <c r="D20" s="165">
        <v>1</v>
      </c>
      <c r="E20" s="177">
        <v>2</v>
      </c>
      <c r="F20" s="336">
        <v>1</v>
      </c>
      <c r="G20" s="165">
        <v>1</v>
      </c>
      <c r="H20" s="394"/>
      <c r="I20" s="339"/>
      <c r="J20" s="339"/>
      <c r="K20" s="338"/>
      <c r="L20" s="338"/>
    </row>
    <row r="21" spans="1:16" s="104" customFormat="1" ht="14.25">
      <c r="A21" s="422" t="str">
        <f>'1-συμβολαια'!A21</f>
        <v>..????..</v>
      </c>
      <c r="B21" s="175" t="str">
        <f>'1-συμβολαια'!C21</f>
        <v>αγοραπωλησίας  …????.. ΕΓΚΡΙΣΗ και ΥΠΟ ΔΙΑΛΥΤΙΚΗ ΑΙΡΕΣΗ</v>
      </c>
      <c r="C21" s="398">
        <f>'1-συμβολαια'!D21</f>
        <v>0</v>
      </c>
      <c r="D21" s="165">
        <v>1</v>
      </c>
      <c r="E21" s="177">
        <v>4</v>
      </c>
      <c r="F21" s="336">
        <v>1</v>
      </c>
      <c r="G21" s="288"/>
      <c r="H21" s="394"/>
      <c r="I21" s="339"/>
      <c r="J21" s="224" t="s">
        <v>170</v>
      </c>
      <c r="K21" s="338"/>
      <c r="L21" s="338"/>
    </row>
    <row r="22" spans="1:16" s="104" customFormat="1" ht="14.25">
      <c r="A22" s="422" t="str">
        <f>'1-συμβολαια'!A22</f>
        <v>..????..</v>
      </c>
      <c r="B22" s="175" t="str">
        <f>'1-συμβολαια'!C22</f>
        <v>αγοραπωλησίας ……???...  ΕΞΟΦΛΗΣΗ</v>
      </c>
      <c r="C22" s="398">
        <f>'1-συμβολαια'!D22</f>
        <v>0</v>
      </c>
      <c r="D22" s="165">
        <v>1</v>
      </c>
      <c r="E22" s="177">
        <v>4</v>
      </c>
      <c r="F22" s="336">
        <v>1</v>
      </c>
      <c r="G22" s="288"/>
      <c r="H22" s="394"/>
      <c r="I22" s="339"/>
      <c r="J22" s="224" t="s">
        <v>170</v>
      </c>
      <c r="K22" s="338"/>
      <c r="L22" s="338"/>
    </row>
    <row r="23" spans="1:16" s="104" customFormat="1" ht="14.25">
      <c r="A23" s="422" t="str">
        <f>'1-συμβολαια'!A23</f>
        <v>..????..</v>
      </c>
      <c r="B23" s="175" t="str">
        <f>'1-συμβολαια'!C23</f>
        <v>πληρεξούσιο</v>
      </c>
      <c r="C23" s="398">
        <f>'1-συμβολαια'!D23</f>
        <v>0</v>
      </c>
      <c r="D23" s="165">
        <v>1</v>
      </c>
      <c r="E23" s="177">
        <v>2</v>
      </c>
      <c r="F23" s="336">
        <v>1</v>
      </c>
      <c r="G23" s="288"/>
      <c r="H23" s="394"/>
      <c r="I23" s="339"/>
      <c r="J23" s="224" t="s">
        <v>170</v>
      </c>
      <c r="K23" s="338"/>
      <c r="L23" s="338"/>
    </row>
    <row r="24" spans="1:16" s="104" customFormat="1" ht="14.25">
      <c r="A24" s="312" t="str">
        <f>'1-συμβολαια'!A24</f>
        <v>..????..</v>
      </c>
      <c r="B24" s="175" t="str">
        <f>'1-συμβολαια'!C24</f>
        <v>πληρεξούσιο</v>
      </c>
      <c r="C24" s="398">
        <f>'1-συμβολαια'!D24</f>
        <v>0</v>
      </c>
      <c r="D24" s="165">
        <v>1</v>
      </c>
      <c r="E24" s="177">
        <v>2</v>
      </c>
      <c r="F24" s="336">
        <v>1</v>
      </c>
      <c r="G24" s="165">
        <v>1</v>
      </c>
      <c r="H24" s="394"/>
      <c r="I24" s="339"/>
      <c r="J24" s="339"/>
      <c r="K24" s="338"/>
      <c r="L24" s="338"/>
    </row>
    <row r="25" spans="1:16" s="104" customFormat="1" ht="14.25">
      <c r="A25" s="312" t="str">
        <f>'1-συμβολαια'!A25</f>
        <v>..????..</v>
      </c>
      <c r="B25" s="175" t="str">
        <f>'1-συμβολαια'!C25</f>
        <v>πληρεξούσιο</v>
      </c>
      <c r="C25" s="398">
        <f>'1-συμβολαια'!D25</f>
        <v>0</v>
      </c>
      <c r="D25" s="165">
        <v>1</v>
      </c>
      <c r="E25" s="177">
        <v>2</v>
      </c>
      <c r="F25" s="336">
        <v>1</v>
      </c>
      <c r="G25" s="165">
        <v>1</v>
      </c>
      <c r="H25" s="394"/>
      <c r="I25" s="339"/>
      <c r="J25" s="339"/>
      <c r="K25" s="338"/>
      <c r="L25" s="338"/>
    </row>
    <row r="26" spans="1:16" s="104" customFormat="1" ht="14.25">
      <c r="A26" s="312" t="str">
        <f>'1-συμβολαια'!A26</f>
        <v>..????..</v>
      </c>
      <c r="B26" s="175" t="str">
        <f>'1-συμβολαια'!C26</f>
        <v>αγοραπωλησίας ……???... ΕΞΟΦΛΗΣΗ</v>
      </c>
      <c r="C26" s="398">
        <f>'1-συμβολαια'!D26</f>
        <v>0</v>
      </c>
      <c r="D26" s="165">
        <v>1</v>
      </c>
      <c r="E26" s="177">
        <v>4</v>
      </c>
      <c r="F26" s="336">
        <v>1</v>
      </c>
      <c r="G26" s="165">
        <v>1</v>
      </c>
      <c r="H26" s="394"/>
      <c r="I26" s="339"/>
      <c r="J26" s="339"/>
      <c r="K26" s="338"/>
      <c r="L26" s="338"/>
    </row>
    <row r="27" spans="1:16" s="104" customFormat="1" ht="14.25">
      <c r="A27" s="629" t="str">
        <f>'1-συμβολαια'!A27</f>
        <v>..????..</v>
      </c>
      <c r="B27" s="175" t="str">
        <f>'1-συμβολαια'!C27</f>
        <v>κληρονομιάς ΑΠΟΔΟΧΗ</v>
      </c>
      <c r="C27" s="398">
        <f>'1-συμβολαια'!D27</f>
        <v>0</v>
      </c>
      <c r="D27" s="165">
        <v>1</v>
      </c>
      <c r="E27" s="177">
        <v>4</v>
      </c>
      <c r="F27" s="336">
        <v>1</v>
      </c>
      <c r="G27" s="288"/>
      <c r="H27" s="394"/>
      <c r="I27" s="339"/>
      <c r="J27" s="224" t="s">
        <v>170</v>
      </c>
      <c r="K27" s="338"/>
      <c r="L27" s="338"/>
    </row>
    <row r="28" spans="1:16" s="104" customFormat="1" ht="14.25">
      <c r="A28" s="628"/>
      <c r="B28" s="175" t="str">
        <f>'1-συμβολαια'!C28</f>
        <v>κληρονομιάς ΑΠΟΔΟΧΗ μητρός από παππού ΑΤΥΠΗ</v>
      </c>
      <c r="C28" s="398">
        <f>'1-συμβολαια'!D28</f>
        <v>0</v>
      </c>
      <c r="D28" s="397"/>
      <c r="E28" s="395"/>
      <c r="F28" s="434"/>
      <c r="G28" s="397"/>
      <c r="H28" s="178">
        <v>1</v>
      </c>
      <c r="I28" s="153" t="s">
        <v>179</v>
      </c>
      <c r="J28" s="153" t="s">
        <v>170</v>
      </c>
      <c r="K28" s="338"/>
      <c r="L28" s="338"/>
    </row>
    <row r="29" spans="1:16" ht="15.75">
      <c r="A29" s="521" t="s">
        <v>57</v>
      </c>
      <c r="B29" s="522"/>
      <c r="C29" s="522"/>
      <c r="D29" s="100">
        <f>SUM(D3:D28)</f>
        <v>26</v>
      </c>
      <c r="E29" s="100">
        <f>SUM(E3:E28)</f>
        <v>94</v>
      </c>
      <c r="F29" s="100">
        <f>SUM(F3:F28)</f>
        <v>26</v>
      </c>
      <c r="G29" s="100">
        <f>SUM(G3:G28)</f>
        <v>17</v>
      </c>
      <c r="H29" s="100">
        <f>SUM(H3:H28)</f>
        <v>5</v>
      </c>
    </row>
    <row r="30" spans="1:16" ht="15.75">
      <c r="I30" s="255" t="s">
        <v>130</v>
      </c>
      <c r="J30" s="130"/>
      <c r="K30" s="130"/>
      <c r="L30" s="130"/>
      <c r="M30" s="113"/>
      <c r="N30" s="113"/>
      <c r="O30" s="113"/>
      <c r="P30" s="113"/>
    </row>
    <row r="31" spans="1:16" ht="15.75">
      <c r="I31" s="113"/>
      <c r="J31" s="181" t="s">
        <v>131</v>
      </c>
      <c r="K31" s="181"/>
      <c r="L31" s="181"/>
      <c r="M31" s="181"/>
      <c r="N31" s="113"/>
      <c r="O31" s="113"/>
      <c r="P31" s="113"/>
    </row>
    <row r="35" spans="2:11">
      <c r="B35" s="144" t="s">
        <v>444</v>
      </c>
      <c r="D35" s="146"/>
      <c r="E35" s="146"/>
      <c r="F35" s="146"/>
      <c r="G35" s="146"/>
      <c r="K35" s="475">
        <f>SUM(D35:J35)</f>
        <v>0</v>
      </c>
    </row>
    <row r="36" spans="2:11">
      <c r="B36" s="145" t="s">
        <v>445</v>
      </c>
      <c r="C36" s="147" t="s">
        <v>443</v>
      </c>
      <c r="D36" s="53"/>
      <c r="E36" s="53"/>
      <c r="F36" s="53"/>
      <c r="G36" s="53"/>
      <c r="H36" s="53">
        <f t="shared" ref="H36" si="0">H29</f>
        <v>5</v>
      </c>
      <c r="K36" s="474">
        <f>SUM(H36:J36)</f>
        <v>5</v>
      </c>
    </row>
  </sheetData>
  <mergeCells count="11">
    <mergeCell ref="G1:G2"/>
    <mergeCell ref="I1:L2"/>
    <mergeCell ref="H1:H2"/>
    <mergeCell ref="A29:C29"/>
    <mergeCell ref="D1:F1"/>
    <mergeCell ref="A1:A2"/>
    <mergeCell ref="B1:B2"/>
    <mergeCell ref="C1:C2"/>
    <mergeCell ref="A3:A6"/>
    <mergeCell ref="A7:A9"/>
    <mergeCell ref="A27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1-συμβολαια</vt:lpstr>
      <vt:lpstr>2-δικαιώματα</vt:lpstr>
      <vt:lpstr>3-φύλλα2α</vt:lpstr>
      <vt:lpstr>4-πολλυπρ</vt:lpstr>
      <vt:lpstr>5-αντίγραφα</vt:lpstr>
      <vt:lpstr>6-μεταγραφή</vt:lpstr>
      <vt:lpstr>7-προςΔΟΥ</vt:lpstr>
      <vt:lpstr>10-φπα</vt:lpstr>
      <vt:lpstr>11-χαρτόσ</vt:lpstr>
      <vt:lpstr>12-πολλαπλές</vt:lpstr>
      <vt:lpstr>13-ντιΜιΧο</vt:lpstr>
      <vt:lpstr>14-βιβλΕσ</vt:lpstr>
      <vt:lpstr>15-φάκελος</vt:lpstr>
      <vt:lpstr>16-bSymbolaio</vt:lpstr>
      <vt:lpstr>17-βιβλίοΣυμβ</vt:lpstr>
      <vt:lpstr>19-πολίτης200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2023-01-31T09:28:29Z</cp:lastPrinted>
  <dcterms:created xsi:type="dcterms:W3CDTF">2015-04-10T19:15:49Z</dcterms:created>
  <dcterms:modified xsi:type="dcterms:W3CDTF">2023-07-01T05:36:48Z</dcterms:modified>
</cp:coreProperties>
</file>